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smeinc-my.sharepoint.com/personal/psaner_smeinc_com/Documents/DMT/200424A/"/>
    </mc:Choice>
  </mc:AlternateContent>
  <xr:revisionPtr revIDLastSave="137" documentId="8_{EB1E3261-DC0E-4FB2-A280-FB0ADAA7997A}" xr6:coauthVersionLast="47" xr6:coauthVersionMax="47" xr10:uidLastSave="{4A468650-507C-4911-878B-B1960FE66A58}"/>
  <bookViews>
    <workbookView xWindow="-108" yWindow="-108" windowWidth="23256" windowHeight="12576" xr2:uid="{00000000-000D-0000-FFFF-FFFF00000000}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3" l="1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31" i="3" l="1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H80" i="3" l="1"/>
  <c r="H82" i="3"/>
  <c r="I82" i="3"/>
  <c r="K83" i="3"/>
  <c r="M83" i="3"/>
  <c r="H86" i="3"/>
  <c r="H88" i="3"/>
  <c r="I88" i="3"/>
  <c r="H90" i="3"/>
  <c r="I90" i="3"/>
  <c r="H31" i="1"/>
  <c r="J31" i="1"/>
  <c r="L31" i="1" s="1"/>
  <c r="L31" i="3" s="1"/>
  <c r="H32" i="1"/>
  <c r="J32" i="1"/>
  <c r="H33" i="1"/>
  <c r="J33" i="1"/>
  <c r="J33" i="3" s="1"/>
  <c r="H34" i="1"/>
  <c r="J34" i="1"/>
  <c r="L34" i="1" s="1"/>
  <c r="L34" i="3" s="1"/>
  <c r="H35" i="1"/>
  <c r="J35" i="1"/>
  <c r="H36" i="1"/>
  <c r="J36" i="1"/>
  <c r="J36" i="3" s="1"/>
  <c r="H37" i="1"/>
  <c r="J37" i="1"/>
  <c r="H38" i="1"/>
  <c r="J38" i="1"/>
  <c r="H39" i="1"/>
  <c r="J39" i="1"/>
  <c r="L39" i="1" s="1"/>
  <c r="L39" i="3" s="1"/>
  <c r="H40" i="1"/>
  <c r="J40" i="1"/>
  <c r="H41" i="1"/>
  <c r="J41" i="1"/>
  <c r="L41" i="1" s="1"/>
  <c r="L41" i="3" s="1"/>
  <c r="H42" i="1"/>
  <c r="H42" i="3" s="1"/>
  <c r="J42" i="1"/>
  <c r="H43" i="1"/>
  <c r="J43" i="1"/>
  <c r="J43" i="3" s="1"/>
  <c r="H44" i="1"/>
  <c r="H44" i="3" s="1"/>
  <c r="J44" i="1"/>
  <c r="H45" i="1"/>
  <c r="J45" i="1"/>
  <c r="H46" i="1"/>
  <c r="J46" i="1"/>
  <c r="H47" i="1"/>
  <c r="J47" i="1"/>
  <c r="H48" i="1"/>
  <c r="J48" i="1"/>
  <c r="H49" i="1"/>
  <c r="H49" i="3" s="1"/>
  <c r="J49" i="1"/>
  <c r="H50" i="1"/>
  <c r="H50" i="3" s="1"/>
  <c r="J50" i="1"/>
  <c r="H51" i="1"/>
  <c r="J51" i="1"/>
  <c r="H52" i="1"/>
  <c r="J52" i="1"/>
  <c r="H53" i="1"/>
  <c r="H53" i="3" s="1"/>
  <c r="J53" i="1"/>
  <c r="H54" i="1"/>
  <c r="J54" i="1"/>
  <c r="J54" i="3" s="1"/>
  <c r="H55" i="1"/>
  <c r="H55" i="3" s="1"/>
  <c r="J55" i="1"/>
  <c r="H56" i="1"/>
  <c r="J56" i="1"/>
  <c r="H57" i="1"/>
  <c r="J57" i="1"/>
  <c r="H58" i="1"/>
  <c r="J58" i="1"/>
  <c r="J58" i="3" s="1"/>
  <c r="H59" i="1"/>
  <c r="J59" i="1"/>
  <c r="J59" i="3" s="1"/>
  <c r="H60" i="1"/>
  <c r="J60" i="1"/>
  <c r="J60" i="3" s="1"/>
  <c r="H61" i="1"/>
  <c r="J61" i="1"/>
  <c r="J61" i="3" s="1"/>
  <c r="H62" i="1"/>
  <c r="J62" i="1"/>
  <c r="J62" i="3" s="1"/>
  <c r="H63" i="1"/>
  <c r="J63" i="1"/>
  <c r="J63" i="3" s="1"/>
  <c r="L63" i="1"/>
  <c r="L63" i="3" s="1"/>
  <c r="H64" i="1"/>
  <c r="J64" i="1"/>
  <c r="H65" i="1"/>
  <c r="J65" i="1"/>
  <c r="H66" i="1"/>
  <c r="J66" i="1"/>
  <c r="H67" i="1"/>
  <c r="J67" i="1"/>
  <c r="H68" i="1"/>
  <c r="J68" i="1"/>
  <c r="H69" i="1"/>
  <c r="H69" i="3" s="1"/>
  <c r="J69" i="1"/>
  <c r="H70" i="1"/>
  <c r="H70" i="3" s="1"/>
  <c r="J70" i="1"/>
  <c r="H71" i="1"/>
  <c r="H71" i="3" s="1"/>
  <c r="J71" i="1"/>
  <c r="H72" i="1"/>
  <c r="J72" i="1"/>
  <c r="H73" i="1"/>
  <c r="J73" i="1"/>
  <c r="H74" i="1"/>
  <c r="J74" i="1"/>
  <c r="H75" i="1"/>
  <c r="J75" i="1"/>
  <c r="H76" i="3"/>
  <c r="I76" i="3"/>
  <c r="I49" i="1" l="1"/>
  <c r="I49" i="3" s="1"/>
  <c r="K46" i="1"/>
  <c r="I50" i="1"/>
  <c r="I50" i="3" s="1"/>
  <c r="K75" i="1"/>
  <c r="H75" i="3"/>
  <c r="L74" i="1"/>
  <c r="L74" i="3" s="1"/>
  <c r="J74" i="3"/>
  <c r="L70" i="1"/>
  <c r="L70" i="3" s="1"/>
  <c r="J70" i="3"/>
  <c r="I67" i="1"/>
  <c r="I67" i="3" s="1"/>
  <c r="H67" i="3"/>
  <c r="L55" i="1"/>
  <c r="L55" i="3" s="1"/>
  <c r="J55" i="3"/>
  <c r="L52" i="1"/>
  <c r="L52" i="3" s="1"/>
  <c r="J52" i="3"/>
  <c r="L86" i="3"/>
  <c r="J86" i="3"/>
  <c r="L80" i="3"/>
  <c r="J80" i="3"/>
  <c r="I77" i="3"/>
  <c r="H77" i="3"/>
  <c r="I74" i="1"/>
  <c r="I74" i="3" s="1"/>
  <c r="H74" i="3"/>
  <c r="I70" i="1"/>
  <c r="I70" i="3" s="1"/>
  <c r="L66" i="1"/>
  <c r="L66" i="3" s="1"/>
  <c r="J66" i="3"/>
  <c r="I63" i="1"/>
  <c r="I63" i="3" s="1"/>
  <c r="H63" i="3"/>
  <c r="I59" i="1"/>
  <c r="I59" i="3" s="1"/>
  <c r="H59" i="3"/>
  <c r="I55" i="1"/>
  <c r="I55" i="3" s="1"/>
  <c r="I52" i="1"/>
  <c r="I52" i="3" s="1"/>
  <c r="H52" i="3"/>
  <c r="K35" i="1"/>
  <c r="M35" i="1" s="1"/>
  <c r="L89" i="3"/>
  <c r="J89" i="3"/>
  <c r="I86" i="3"/>
  <c r="L83" i="3"/>
  <c r="J83" i="3"/>
  <c r="I80" i="3"/>
  <c r="I89" i="3"/>
  <c r="H89" i="3"/>
  <c r="I83" i="3"/>
  <c r="H83" i="3"/>
  <c r="L51" i="1"/>
  <c r="L51" i="3" s="1"/>
  <c r="J51" i="3"/>
  <c r="L76" i="3"/>
  <c r="J76" i="3"/>
  <c r="I73" i="1"/>
  <c r="I73" i="3" s="1"/>
  <c r="H73" i="3"/>
  <c r="L69" i="1"/>
  <c r="L69" i="3" s="1"/>
  <c r="J69" i="3"/>
  <c r="L65" i="1"/>
  <c r="L65" i="3" s="1"/>
  <c r="J65" i="3"/>
  <c r="I62" i="1"/>
  <c r="I62" i="3" s="1"/>
  <c r="H62" i="3"/>
  <c r="I58" i="1"/>
  <c r="I58" i="3" s="1"/>
  <c r="H58" i="3"/>
  <c r="I51" i="1"/>
  <c r="I51" i="3" s="1"/>
  <c r="H51" i="3"/>
  <c r="L88" i="3"/>
  <c r="J88" i="3"/>
  <c r="L85" i="3"/>
  <c r="J85" i="3"/>
  <c r="L82" i="3"/>
  <c r="J82" i="3"/>
  <c r="L79" i="3"/>
  <c r="J79" i="3"/>
  <c r="I65" i="1"/>
  <c r="I65" i="3" s="1"/>
  <c r="H65" i="3"/>
  <c r="L57" i="1"/>
  <c r="L57" i="3" s="1"/>
  <c r="J57" i="3"/>
  <c r="I54" i="1"/>
  <c r="I54" i="3" s="1"/>
  <c r="H54" i="3"/>
  <c r="L50" i="1"/>
  <c r="L50" i="3" s="1"/>
  <c r="J50" i="3"/>
  <c r="I85" i="3"/>
  <c r="H85" i="3"/>
  <c r="I79" i="3"/>
  <c r="H79" i="3"/>
  <c r="L73" i="1"/>
  <c r="L73" i="3" s="1"/>
  <c r="J73" i="3"/>
  <c r="L72" i="1"/>
  <c r="L72" i="3" s="1"/>
  <c r="J72" i="3"/>
  <c r="I72" i="1"/>
  <c r="I72" i="3" s="1"/>
  <c r="H72" i="3"/>
  <c r="K64" i="1"/>
  <c r="J64" i="3"/>
  <c r="I57" i="1"/>
  <c r="I57" i="3" s="1"/>
  <c r="H57" i="3"/>
  <c r="L53" i="1"/>
  <c r="L53" i="3" s="1"/>
  <c r="J53" i="3"/>
  <c r="L36" i="1"/>
  <c r="L36" i="3" s="1"/>
  <c r="L33" i="1"/>
  <c r="L33" i="3" s="1"/>
  <c r="L84" i="3"/>
  <c r="J84" i="3"/>
  <c r="L78" i="3"/>
  <c r="J78" i="3"/>
  <c r="I66" i="1"/>
  <c r="I66" i="3" s="1"/>
  <c r="H66" i="3"/>
  <c r="L68" i="1"/>
  <c r="L68" i="3" s="1"/>
  <c r="J68" i="3"/>
  <c r="I61" i="1"/>
  <c r="I61" i="3" s="1"/>
  <c r="H61" i="3"/>
  <c r="L75" i="1"/>
  <c r="L75" i="3" s="1"/>
  <c r="J75" i="3"/>
  <c r="L71" i="1"/>
  <c r="L71" i="3" s="1"/>
  <c r="J71" i="3"/>
  <c r="I68" i="1"/>
  <c r="I68" i="3" s="1"/>
  <c r="H68" i="3"/>
  <c r="I64" i="1"/>
  <c r="I64" i="3" s="1"/>
  <c r="H64" i="3"/>
  <c r="L56" i="1"/>
  <c r="L56" i="3" s="1"/>
  <c r="J56" i="3"/>
  <c r="I53" i="1"/>
  <c r="I53" i="3" s="1"/>
  <c r="K36" i="1"/>
  <c r="K33" i="1"/>
  <c r="M33" i="1" s="1"/>
  <c r="L90" i="3"/>
  <c r="J90" i="3"/>
  <c r="L87" i="3"/>
  <c r="J87" i="3"/>
  <c r="I84" i="3"/>
  <c r="H84" i="3"/>
  <c r="L81" i="3"/>
  <c r="J81" i="3"/>
  <c r="I78" i="3"/>
  <c r="H78" i="3"/>
  <c r="L67" i="1"/>
  <c r="L67" i="3" s="1"/>
  <c r="J67" i="3"/>
  <c r="I60" i="1"/>
  <c r="I60" i="3" s="1"/>
  <c r="H60" i="3"/>
  <c r="I56" i="1"/>
  <c r="I56" i="3" s="1"/>
  <c r="H56" i="3"/>
  <c r="L49" i="1"/>
  <c r="L49" i="3" s="1"/>
  <c r="J49" i="3"/>
  <c r="I87" i="3"/>
  <c r="H87" i="3"/>
  <c r="I81" i="3"/>
  <c r="H81" i="3"/>
  <c r="L77" i="3"/>
  <c r="J77" i="3"/>
  <c r="L38" i="1"/>
  <c r="L38" i="3" s="1"/>
  <c r="J38" i="3"/>
  <c r="I38" i="1"/>
  <c r="I38" i="3" s="1"/>
  <c r="H38" i="3"/>
  <c r="K69" i="1"/>
  <c r="K48" i="1"/>
  <c r="H48" i="3"/>
  <c r="L46" i="1"/>
  <c r="L46" i="3" s="1"/>
  <c r="J46" i="3"/>
  <c r="L44" i="1"/>
  <c r="L44" i="3" s="1"/>
  <c r="J44" i="3"/>
  <c r="K41" i="1"/>
  <c r="J41" i="3"/>
  <c r="I43" i="1"/>
  <c r="I43" i="3" s="1"/>
  <c r="H43" i="3"/>
  <c r="I35" i="1"/>
  <c r="I35" i="3" s="1"/>
  <c r="H35" i="3"/>
  <c r="M36" i="1"/>
  <c r="K36" i="3"/>
  <c r="I46" i="1"/>
  <c r="I46" i="3" s="1"/>
  <c r="H46" i="3"/>
  <c r="I41" i="1"/>
  <c r="I41" i="3" s="1"/>
  <c r="H41" i="3"/>
  <c r="K39" i="1"/>
  <c r="J39" i="3"/>
  <c r="I36" i="1"/>
  <c r="I36" i="3" s="1"/>
  <c r="H36" i="3"/>
  <c r="I33" i="1"/>
  <c r="I33" i="3" s="1"/>
  <c r="H33" i="3"/>
  <c r="K31" i="1"/>
  <c r="J31" i="3"/>
  <c r="M46" i="1"/>
  <c r="M46" i="3" s="1"/>
  <c r="K46" i="3"/>
  <c r="L42" i="1"/>
  <c r="L42" i="3" s="1"/>
  <c r="J42" i="3"/>
  <c r="I39" i="1"/>
  <c r="I39" i="3" s="1"/>
  <c r="H39" i="3"/>
  <c r="L37" i="1"/>
  <c r="L37" i="3" s="1"/>
  <c r="J37" i="3"/>
  <c r="K34" i="1"/>
  <c r="J34" i="3"/>
  <c r="I31" i="1"/>
  <c r="I31" i="3" s="1"/>
  <c r="H31" i="3"/>
  <c r="L47" i="1"/>
  <c r="L47" i="3" s="1"/>
  <c r="J47" i="3"/>
  <c r="I37" i="1"/>
  <c r="I37" i="3" s="1"/>
  <c r="H37" i="3"/>
  <c r="I34" i="1"/>
  <c r="I34" i="3" s="1"/>
  <c r="H34" i="3"/>
  <c r="K71" i="1"/>
  <c r="L48" i="1"/>
  <c r="L48" i="3" s="1"/>
  <c r="J48" i="3"/>
  <c r="K49" i="1"/>
  <c r="K47" i="1"/>
  <c r="H47" i="3"/>
  <c r="L45" i="1"/>
  <c r="L45" i="3" s="1"/>
  <c r="J45" i="3"/>
  <c r="L43" i="1"/>
  <c r="L43" i="3" s="1"/>
  <c r="L40" i="1"/>
  <c r="L40" i="3" s="1"/>
  <c r="J40" i="3"/>
  <c r="L32" i="1"/>
  <c r="L32" i="3" s="1"/>
  <c r="J32" i="3"/>
  <c r="I45" i="1"/>
  <c r="I45" i="3" s="1"/>
  <c r="H45" i="3"/>
  <c r="I40" i="1"/>
  <c r="I40" i="3" s="1"/>
  <c r="H40" i="3"/>
  <c r="K38" i="1"/>
  <c r="L35" i="1"/>
  <c r="L35" i="3" s="1"/>
  <c r="J35" i="3"/>
  <c r="I32" i="1"/>
  <c r="I32" i="3" s="1"/>
  <c r="H32" i="3"/>
  <c r="K73" i="1"/>
  <c r="K67" i="1"/>
  <c r="I75" i="1"/>
  <c r="I75" i="3" s="1"/>
  <c r="K74" i="1"/>
  <c r="K72" i="1"/>
  <c r="I71" i="1"/>
  <c r="I71" i="3" s="1"/>
  <c r="K70" i="1"/>
  <c r="I69" i="1"/>
  <c r="I69" i="3" s="1"/>
  <c r="K68" i="1"/>
  <c r="K66" i="1"/>
  <c r="K57" i="1"/>
  <c r="K55" i="1"/>
  <c r="K53" i="1"/>
  <c r="K51" i="1"/>
  <c r="I48" i="1"/>
  <c r="I47" i="1"/>
  <c r="K45" i="1"/>
  <c r="K37" i="1"/>
  <c r="K32" i="1"/>
  <c r="K63" i="1"/>
  <c r="K52" i="1"/>
  <c r="K50" i="1"/>
  <c r="K43" i="1"/>
  <c r="L54" i="1"/>
  <c r="L54" i="3" s="1"/>
  <c r="K54" i="1"/>
  <c r="K65" i="1"/>
  <c r="L64" i="1"/>
  <c r="L64" i="3" s="1"/>
  <c r="K62" i="1"/>
  <c r="L62" i="1"/>
  <c r="L62" i="3" s="1"/>
  <c r="K61" i="1"/>
  <c r="L61" i="1"/>
  <c r="L61" i="3" s="1"/>
  <c r="K60" i="1"/>
  <c r="L60" i="1"/>
  <c r="L60" i="3" s="1"/>
  <c r="K59" i="1"/>
  <c r="L59" i="1"/>
  <c r="L59" i="3" s="1"/>
  <c r="K58" i="1"/>
  <c r="L58" i="1"/>
  <c r="L58" i="3" s="1"/>
  <c r="I42" i="1"/>
  <c r="K42" i="1"/>
  <c r="K56" i="1"/>
  <c r="I44" i="1"/>
  <c r="K44" i="1"/>
  <c r="K40" i="1"/>
  <c r="U13" i="2"/>
  <c r="G8" i="2"/>
  <c r="G7" i="2"/>
  <c r="G6" i="2"/>
  <c r="G5" i="2"/>
  <c r="L8" i="1"/>
  <c r="L9" i="1"/>
  <c r="G23" i="1" s="1"/>
  <c r="G23" i="3" s="1"/>
  <c r="H17" i="1"/>
  <c r="I17" i="1" s="1"/>
  <c r="I17" i="3" s="1"/>
  <c r="J17" i="1"/>
  <c r="L17" i="1" s="1"/>
  <c r="L17" i="3" s="1"/>
  <c r="H18" i="1"/>
  <c r="I18" i="1" s="1"/>
  <c r="I18" i="3" s="1"/>
  <c r="J18" i="1"/>
  <c r="L18" i="1" s="1"/>
  <c r="L18" i="3" s="1"/>
  <c r="H19" i="1"/>
  <c r="I19" i="1" s="1"/>
  <c r="I19" i="3" s="1"/>
  <c r="J19" i="1"/>
  <c r="H20" i="1"/>
  <c r="H20" i="3" s="1"/>
  <c r="J20" i="1"/>
  <c r="J20" i="3"/>
  <c r="H21" i="1"/>
  <c r="I21" i="1" s="1"/>
  <c r="I21" i="3" s="1"/>
  <c r="J21" i="1"/>
  <c r="H22" i="1"/>
  <c r="H22" i="3" s="1"/>
  <c r="J22" i="1"/>
  <c r="J22" i="3" s="1"/>
  <c r="H23" i="1"/>
  <c r="I23" i="1" s="1"/>
  <c r="I23" i="3" s="1"/>
  <c r="J23" i="1"/>
  <c r="H24" i="1"/>
  <c r="J24" i="1"/>
  <c r="L24" i="1" s="1"/>
  <c r="L24" i="3" s="1"/>
  <c r="H25" i="1"/>
  <c r="J25" i="1"/>
  <c r="J25" i="3" s="1"/>
  <c r="H26" i="1"/>
  <c r="H26" i="3" s="1"/>
  <c r="J26" i="1"/>
  <c r="L26" i="1" s="1"/>
  <c r="L26" i="3" s="1"/>
  <c r="H27" i="1"/>
  <c r="H27" i="3" s="1"/>
  <c r="J27" i="1"/>
  <c r="H28" i="1"/>
  <c r="H28" i="3" s="1"/>
  <c r="J28" i="1"/>
  <c r="K28" i="1" s="1"/>
  <c r="K28" i="3" s="1"/>
  <c r="H29" i="1"/>
  <c r="I29" i="1" s="1"/>
  <c r="I29" i="3" s="1"/>
  <c r="J29" i="1"/>
  <c r="H30" i="1"/>
  <c r="H30" i="3" s="1"/>
  <c r="J30" i="1"/>
  <c r="L30" i="1" s="1"/>
  <c r="L30" i="3" s="1"/>
  <c r="H16" i="1"/>
  <c r="H16" i="3" s="1"/>
  <c r="J16" i="1"/>
  <c r="L16" i="1" s="1"/>
  <c r="L16" i="3" s="1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J23" i="3"/>
  <c r="L23" i="1"/>
  <c r="L23" i="3" s="1"/>
  <c r="L20" i="1"/>
  <c r="L20" i="3" s="1"/>
  <c r="K26" i="1"/>
  <c r="M26" i="1" s="1"/>
  <c r="M26" i="3" s="1"/>
  <c r="I27" i="1"/>
  <c r="I27" i="3" s="1"/>
  <c r="I22" i="1"/>
  <c r="I22" i="3" s="1"/>
  <c r="H17" i="3" l="1"/>
  <c r="K17" i="1"/>
  <c r="K17" i="3" s="1"/>
  <c r="G18" i="1"/>
  <c r="G18" i="3" s="1"/>
  <c r="G16" i="1"/>
  <c r="G16" i="3" s="1"/>
  <c r="G30" i="1"/>
  <c r="G30" i="3" s="1"/>
  <c r="G27" i="1"/>
  <c r="G27" i="3" s="1"/>
  <c r="G19" i="1"/>
  <c r="G19" i="3" s="1"/>
  <c r="G22" i="1"/>
  <c r="G22" i="3" s="1"/>
  <c r="G26" i="1"/>
  <c r="G26" i="3" s="1"/>
  <c r="G20" i="1"/>
  <c r="G20" i="3" s="1"/>
  <c r="G25" i="1"/>
  <c r="G25" i="3" s="1"/>
  <c r="G24" i="1"/>
  <c r="G24" i="3" s="1"/>
  <c r="G17" i="1"/>
  <c r="G17" i="3" s="1"/>
  <c r="F16" i="1"/>
  <c r="G28" i="1"/>
  <c r="G28" i="3" s="1"/>
  <c r="G29" i="1"/>
  <c r="G29" i="3" s="1"/>
  <c r="G21" i="1"/>
  <c r="G21" i="3" s="1"/>
  <c r="K19" i="1"/>
  <c r="K19" i="3" s="1"/>
  <c r="H19" i="3"/>
  <c r="I16" i="1"/>
  <c r="I16" i="3" s="1"/>
  <c r="H23" i="3"/>
  <c r="I20" i="1"/>
  <c r="I20" i="3" s="1"/>
  <c r="H18" i="3"/>
  <c r="K35" i="3"/>
  <c r="I26" i="1"/>
  <c r="I26" i="3" s="1"/>
  <c r="J17" i="3"/>
  <c r="K23" i="1"/>
  <c r="M23" i="1" s="1"/>
  <c r="M23" i="3" s="1"/>
  <c r="J16" i="3"/>
  <c r="I28" i="1"/>
  <c r="I28" i="3" s="1"/>
  <c r="J24" i="3"/>
  <c r="K29" i="1"/>
  <c r="M29" i="1" s="1"/>
  <c r="M29" i="3" s="1"/>
  <c r="K21" i="1"/>
  <c r="K21" i="3" s="1"/>
  <c r="K18" i="1"/>
  <c r="F25" i="1"/>
  <c r="F25" i="3" s="1"/>
  <c r="J26" i="3"/>
  <c r="M52" i="1"/>
  <c r="M52" i="3" s="1"/>
  <c r="K52" i="3"/>
  <c r="M53" i="1"/>
  <c r="M53" i="3" s="1"/>
  <c r="K53" i="3"/>
  <c r="M72" i="1"/>
  <c r="M72" i="3" s="1"/>
  <c r="K72" i="3"/>
  <c r="K33" i="3"/>
  <c r="M70" i="1"/>
  <c r="M70" i="3" s="1"/>
  <c r="K70" i="3"/>
  <c r="L25" i="1"/>
  <c r="L25" i="3" s="1"/>
  <c r="M89" i="3"/>
  <c r="K89" i="3"/>
  <c r="J29" i="3"/>
  <c r="K30" i="1"/>
  <c r="M30" i="1" s="1"/>
  <c r="M30" i="3" s="1"/>
  <c r="K20" i="1"/>
  <c r="K20" i="3" s="1"/>
  <c r="M58" i="1"/>
  <c r="M58" i="3" s="1"/>
  <c r="K58" i="3"/>
  <c r="M62" i="1"/>
  <c r="M62" i="3" s="1"/>
  <c r="K62" i="3"/>
  <c r="M63" i="1"/>
  <c r="M63" i="3" s="1"/>
  <c r="K63" i="3"/>
  <c r="M55" i="1"/>
  <c r="M55" i="3" s="1"/>
  <c r="K55" i="3"/>
  <c r="M74" i="1"/>
  <c r="M74" i="3" s="1"/>
  <c r="K74" i="3"/>
  <c r="M82" i="3"/>
  <c r="K82" i="3"/>
  <c r="M57" i="1"/>
  <c r="M57" i="3" s="1"/>
  <c r="K57" i="3"/>
  <c r="M90" i="3"/>
  <c r="K90" i="3"/>
  <c r="M86" i="3"/>
  <c r="K86" i="3"/>
  <c r="F18" i="1"/>
  <c r="F18" i="3" s="1"/>
  <c r="F28" i="1"/>
  <c r="F23" i="1"/>
  <c r="F23" i="3" s="1"/>
  <c r="J30" i="3"/>
  <c r="F29" i="1"/>
  <c r="F29" i="3" s="1"/>
  <c r="L29" i="1"/>
  <c r="L29" i="3" s="1"/>
  <c r="J18" i="3"/>
  <c r="M59" i="1"/>
  <c r="M59" i="3" s="1"/>
  <c r="K59" i="3"/>
  <c r="M65" i="1"/>
  <c r="M65" i="3" s="1"/>
  <c r="K65" i="3"/>
  <c r="M66" i="1"/>
  <c r="M66" i="3" s="1"/>
  <c r="K66" i="3"/>
  <c r="M76" i="3"/>
  <c r="K76" i="3"/>
  <c r="M67" i="1"/>
  <c r="M67" i="3" s="1"/>
  <c r="K67" i="3"/>
  <c r="M78" i="3"/>
  <c r="K78" i="3"/>
  <c r="M54" i="1"/>
  <c r="M54" i="3" s="1"/>
  <c r="K54" i="3"/>
  <c r="M68" i="1"/>
  <c r="M68" i="3" s="1"/>
  <c r="K68" i="3"/>
  <c r="M80" i="3"/>
  <c r="K80" i="3"/>
  <c r="M71" i="1"/>
  <c r="M71" i="3" s="1"/>
  <c r="K71" i="3"/>
  <c r="M64" i="1"/>
  <c r="M64" i="3" s="1"/>
  <c r="K64" i="3"/>
  <c r="H21" i="3"/>
  <c r="M56" i="1"/>
  <c r="M56" i="3" s="1"/>
  <c r="K56" i="3"/>
  <c r="M60" i="1"/>
  <c r="M60" i="3" s="1"/>
  <c r="K60" i="3"/>
  <c r="M73" i="1"/>
  <c r="M73" i="3" s="1"/>
  <c r="K73" i="3"/>
  <c r="M88" i="3"/>
  <c r="K88" i="3"/>
  <c r="M87" i="3"/>
  <c r="K87" i="3"/>
  <c r="M79" i="3"/>
  <c r="K79" i="3"/>
  <c r="M77" i="3"/>
  <c r="K77" i="3"/>
  <c r="M81" i="3"/>
  <c r="K81" i="3"/>
  <c r="M84" i="3"/>
  <c r="K84" i="3"/>
  <c r="M61" i="1"/>
  <c r="M61" i="3" s="1"/>
  <c r="K61" i="3"/>
  <c r="M50" i="1"/>
  <c r="M50" i="3" s="1"/>
  <c r="K50" i="3"/>
  <c r="M51" i="1"/>
  <c r="M51" i="3" s="1"/>
  <c r="K51" i="3"/>
  <c r="M85" i="3"/>
  <c r="K85" i="3"/>
  <c r="M49" i="1"/>
  <c r="M49" i="3" s="1"/>
  <c r="K49" i="3"/>
  <c r="M69" i="1"/>
  <c r="M69" i="3" s="1"/>
  <c r="K69" i="3"/>
  <c r="M75" i="1"/>
  <c r="M75" i="3" s="1"/>
  <c r="K75" i="3"/>
  <c r="I42" i="3"/>
  <c r="K26" i="3"/>
  <c r="K16" i="1"/>
  <c r="M16" i="1" s="1"/>
  <c r="M40" i="1"/>
  <c r="K40" i="3"/>
  <c r="M41" i="1"/>
  <c r="M41" i="3" s="1"/>
  <c r="K41" i="3"/>
  <c r="H29" i="3"/>
  <c r="G47" i="1"/>
  <c r="G47" i="3" s="1"/>
  <c r="G49" i="1"/>
  <c r="G49" i="3" s="1"/>
  <c r="G65" i="1"/>
  <c r="G65" i="3" s="1"/>
  <c r="G70" i="1"/>
  <c r="G70" i="3" s="1"/>
  <c r="G35" i="1"/>
  <c r="G52" i="1"/>
  <c r="G52" i="3" s="1"/>
  <c r="G61" i="1"/>
  <c r="G61" i="3" s="1"/>
  <c r="G84" i="3"/>
  <c r="G34" i="1"/>
  <c r="G37" i="1"/>
  <c r="G42" i="1"/>
  <c r="G42" i="3" s="1"/>
  <c r="G54" i="1"/>
  <c r="G54" i="3" s="1"/>
  <c r="G72" i="1"/>
  <c r="G74" i="1"/>
  <c r="G74" i="3" s="1"/>
  <c r="G89" i="3"/>
  <c r="G43" i="1"/>
  <c r="G63" i="1"/>
  <c r="G63" i="3" s="1"/>
  <c r="G83" i="3"/>
  <c r="G85" i="3"/>
  <c r="G31" i="1"/>
  <c r="G39" i="1"/>
  <c r="G51" i="1"/>
  <c r="G56" i="1"/>
  <c r="G56" i="3" s="1"/>
  <c r="G57" i="1"/>
  <c r="G57" i="3" s="1"/>
  <c r="G33" i="1"/>
  <c r="G36" i="1"/>
  <c r="G41" i="1"/>
  <c r="G44" i="1"/>
  <c r="G46" i="1"/>
  <c r="G58" i="1"/>
  <c r="G60" i="1"/>
  <c r="G60" i="3" s="1"/>
  <c r="G62" i="1"/>
  <c r="G62" i="3" s="1"/>
  <c r="G67" i="1"/>
  <c r="G67" i="3" s="1"/>
  <c r="G76" i="3"/>
  <c r="G66" i="1"/>
  <c r="G66" i="3" s="1"/>
  <c r="G79" i="3"/>
  <c r="G59" i="1"/>
  <c r="G59" i="3" s="1"/>
  <c r="G68" i="1"/>
  <c r="G82" i="3"/>
  <c r="G90" i="3"/>
  <c r="G48" i="1"/>
  <c r="G48" i="3" s="1"/>
  <c r="G53" i="1"/>
  <c r="G53" i="3" s="1"/>
  <c r="G64" i="1"/>
  <c r="G64" i="3" s="1"/>
  <c r="G69" i="1"/>
  <c r="G69" i="3" s="1"/>
  <c r="G87" i="3"/>
  <c r="G88" i="3"/>
  <c r="G38" i="1"/>
  <c r="G50" i="1"/>
  <c r="G50" i="3" s="1"/>
  <c r="G55" i="1"/>
  <c r="G55" i="3" s="1"/>
  <c r="G71" i="1"/>
  <c r="G71" i="3" s="1"/>
  <c r="G73" i="1"/>
  <c r="G73" i="3" s="1"/>
  <c r="G78" i="3"/>
  <c r="G32" i="1"/>
  <c r="G40" i="1"/>
  <c r="G45" i="1"/>
  <c r="G75" i="1"/>
  <c r="G75" i="3" s="1"/>
  <c r="M43" i="1"/>
  <c r="M43" i="3" s="1"/>
  <c r="K43" i="3"/>
  <c r="M47" i="1"/>
  <c r="M47" i="3" s="1"/>
  <c r="K47" i="3"/>
  <c r="M31" i="1"/>
  <c r="M31" i="3" s="1"/>
  <c r="K31" i="3"/>
  <c r="M28" i="1"/>
  <c r="M28" i="3" s="1"/>
  <c r="F77" i="3"/>
  <c r="F84" i="3"/>
  <c r="F34" i="1"/>
  <c r="F37" i="1"/>
  <c r="F42" i="1"/>
  <c r="F54" i="1"/>
  <c r="F72" i="1"/>
  <c r="F72" i="3" s="1"/>
  <c r="F68" i="1"/>
  <c r="F83" i="3"/>
  <c r="F31" i="1"/>
  <c r="F39" i="1"/>
  <c r="F51" i="1"/>
  <c r="F56" i="1"/>
  <c r="O56" i="1" s="1"/>
  <c r="O56" i="3" s="1"/>
  <c r="F74" i="1"/>
  <c r="F63" i="1"/>
  <c r="F70" i="1"/>
  <c r="F33" i="1"/>
  <c r="O33" i="1" s="1"/>
  <c r="F36" i="1"/>
  <c r="O36" i="1" s="1"/>
  <c r="F41" i="1"/>
  <c r="F44" i="1"/>
  <c r="F44" i="3" s="1"/>
  <c r="F46" i="1"/>
  <c r="F58" i="1"/>
  <c r="F58" i="3" s="1"/>
  <c r="F60" i="1"/>
  <c r="O60" i="1" s="1"/>
  <c r="O60" i="3" s="1"/>
  <c r="F62" i="1"/>
  <c r="F62" i="3" s="1"/>
  <c r="F67" i="1"/>
  <c r="F32" i="1"/>
  <c r="F48" i="1"/>
  <c r="F53" i="1"/>
  <c r="O53" i="1" s="1"/>
  <c r="F64" i="1"/>
  <c r="F69" i="1"/>
  <c r="F79" i="3"/>
  <c r="F40" i="1"/>
  <c r="F40" i="3" s="1"/>
  <c r="F59" i="1"/>
  <c r="F75" i="1"/>
  <c r="F47" i="1"/>
  <c r="F80" i="3"/>
  <c r="F88" i="3"/>
  <c r="F38" i="1"/>
  <c r="F50" i="1"/>
  <c r="F55" i="1"/>
  <c r="O55" i="1" s="1"/>
  <c r="O55" i="3" s="1"/>
  <c r="F71" i="1"/>
  <c r="F78" i="3"/>
  <c r="F45" i="1"/>
  <c r="F86" i="3"/>
  <c r="F81" i="3"/>
  <c r="F35" i="1"/>
  <c r="O35" i="1" s="1"/>
  <c r="F43" i="1"/>
  <c r="F57" i="1"/>
  <c r="F57" i="3" s="1"/>
  <c r="F66" i="1"/>
  <c r="F73" i="1"/>
  <c r="F52" i="1"/>
  <c r="F52" i="3" s="1"/>
  <c r="F61" i="1"/>
  <c r="F49" i="1"/>
  <c r="F49" i="3" s="1"/>
  <c r="F65" i="1"/>
  <c r="O65" i="1" s="1"/>
  <c r="M32" i="1"/>
  <c r="K32" i="3"/>
  <c r="M38" i="1"/>
  <c r="K38" i="3"/>
  <c r="I44" i="3"/>
  <c r="M39" i="1"/>
  <c r="M39" i="3" s="1"/>
  <c r="K39" i="3"/>
  <c r="M17" i="1"/>
  <c r="M17" i="3" s="1"/>
  <c r="I30" i="1"/>
  <c r="I30" i="3" s="1"/>
  <c r="M37" i="1"/>
  <c r="K37" i="3"/>
  <c r="M45" i="1"/>
  <c r="M45" i="3" s="1"/>
  <c r="K45" i="3"/>
  <c r="O82" i="3"/>
  <c r="M33" i="3"/>
  <c r="K22" i="1"/>
  <c r="I47" i="3"/>
  <c r="O90" i="3"/>
  <c r="M34" i="1"/>
  <c r="M34" i="3" s="1"/>
  <c r="K34" i="3"/>
  <c r="M36" i="3"/>
  <c r="M48" i="1"/>
  <c r="M48" i="3" s="1"/>
  <c r="K48" i="3"/>
  <c r="L22" i="1"/>
  <c r="L22" i="3" s="1"/>
  <c r="M44" i="1"/>
  <c r="M44" i="3" s="1"/>
  <c r="K44" i="3"/>
  <c r="M42" i="1"/>
  <c r="M42" i="3" s="1"/>
  <c r="K42" i="3"/>
  <c r="I48" i="3"/>
  <c r="M35" i="3"/>
  <c r="K16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N21" i="1" s="1"/>
  <c r="F24" i="1"/>
  <c r="N24" i="1" s="1"/>
  <c r="F17" i="1"/>
  <c r="N17" i="1" s="1"/>
  <c r="F30" i="1"/>
  <c r="F27" i="1"/>
  <c r="F19" i="1"/>
  <c r="J28" i="3"/>
  <c r="L28" i="1"/>
  <c r="L28" i="3" s="1"/>
  <c r="H25" i="3"/>
  <c r="K25" i="1"/>
  <c r="I25" i="1"/>
  <c r="I25" i="3" s="1"/>
  <c r="N71" i="1" l="1"/>
  <c r="N71" i="3" s="1"/>
  <c r="M21" i="1"/>
  <c r="M21" i="3" s="1"/>
  <c r="O42" i="1"/>
  <c r="Q42" i="1" s="1"/>
  <c r="Q42" i="3" s="1"/>
  <c r="O59" i="1"/>
  <c r="O59" i="3" s="1"/>
  <c r="O67" i="1"/>
  <c r="O67" i="3" s="1"/>
  <c r="N19" i="1"/>
  <c r="N19" i="3" s="1"/>
  <c r="N16" i="1"/>
  <c r="R16" i="1" s="1"/>
  <c r="R16" i="3" s="1"/>
  <c r="N26" i="1"/>
  <c r="U26" i="1" s="1"/>
  <c r="P16" i="1"/>
  <c r="P16" i="3" s="1"/>
  <c r="F16" i="3"/>
  <c r="K29" i="3"/>
  <c r="M19" i="1"/>
  <c r="M19" i="3" s="1"/>
  <c r="M20" i="1"/>
  <c r="M20" i="3" s="1"/>
  <c r="K23" i="3"/>
  <c r="N47" i="1"/>
  <c r="N47" i="3" s="1"/>
  <c r="O48" i="1"/>
  <c r="Q48" i="1" s="1"/>
  <c r="O73" i="1"/>
  <c r="O73" i="3" s="1"/>
  <c r="O23" i="1"/>
  <c r="O23" i="3" s="1"/>
  <c r="O70" i="1"/>
  <c r="O70" i="3" s="1"/>
  <c r="N75" i="1"/>
  <c r="N75" i="3" s="1"/>
  <c r="N69" i="1"/>
  <c r="N69" i="3" s="1"/>
  <c r="P23" i="1"/>
  <c r="Z23" i="1" s="1"/>
  <c r="Z23" i="3" s="1"/>
  <c r="N18" i="1"/>
  <c r="U18" i="1" s="1"/>
  <c r="P25" i="1"/>
  <c r="P25" i="3" s="1"/>
  <c r="P29" i="1"/>
  <c r="Z29" i="1" s="1"/>
  <c r="Z29" i="3" s="1"/>
  <c r="O71" i="1"/>
  <c r="O71" i="3" s="1"/>
  <c r="O62" i="1"/>
  <c r="O62" i="3" s="1"/>
  <c r="O65" i="3"/>
  <c r="Q65" i="1"/>
  <c r="Q65" i="3" s="1"/>
  <c r="P50" i="1"/>
  <c r="F50" i="3"/>
  <c r="N29" i="1"/>
  <c r="N29" i="3" s="1"/>
  <c r="Q60" i="1"/>
  <c r="Q60" i="3" s="1"/>
  <c r="P61" i="1"/>
  <c r="F61" i="3"/>
  <c r="F87" i="3"/>
  <c r="P69" i="1"/>
  <c r="F69" i="3"/>
  <c r="P67" i="1"/>
  <c r="F67" i="3"/>
  <c r="F85" i="3"/>
  <c r="F28" i="3"/>
  <c r="P28" i="1"/>
  <c r="N28" i="1"/>
  <c r="F89" i="3"/>
  <c r="N48" i="1"/>
  <c r="O75" i="1"/>
  <c r="X75" i="1" s="1"/>
  <c r="O64" i="1"/>
  <c r="F64" i="3"/>
  <c r="P70" i="1"/>
  <c r="F70" i="3"/>
  <c r="P18" i="1"/>
  <c r="F76" i="3"/>
  <c r="O47" i="1"/>
  <c r="O47" i="3" s="1"/>
  <c r="O69" i="1"/>
  <c r="X69" i="1" s="1"/>
  <c r="P73" i="1"/>
  <c r="F73" i="3"/>
  <c r="P53" i="1"/>
  <c r="F53" i="3"/>
  <c r="P60" i="1"/>
  <c r="F60" i="3"/>
  <c r="P63" i="1"/>
  <c r="F63" i="3"/>
  <c r="O68" i="1"/>
  <c r="O68" i="3" s="1"/>
  <c r="F68" i="3"/>
  <c r="N23" i="1"/>
  <c r="N80" i="3"/>
  <c r="G80" i="3"/>
  <c r="N68" i="1"/>
  <c r="R68" i="1" s="1"/>
  <c r="R68" i="3" s="1"/>
  <c r="G68" i="3"/>
  <c r="N58" i="1"/>
  <c r="T58" i="1" s="1"/>
  <c r="G58" i="3"/>
  <c r="N51" i="1"/>
  <c r="R51" i="1" s="1"/>
  <c r="R51" i="3" s="1"/>
  <c r="G51" i="3"/>
  <c r="R81" i="3"/>
  <c r="G81" i="3"/>
  <c r="N77" i="3"/>
  <c r="G77" i="3"/>
  <c r="N86" i="3"/>
  <c r="G86" i="3"/>
  <c r="Q53" i="1"/>
  <c r="Q53" i="3" s="1"/>
  <c r="O53" i="3"/>
  <c r="P74" i="1"/>
  <c r="F74" i="3"/>
  <c r="P66" i="1"/>
  <c r="F66" i="3"/>
  <c r="K30" i="3"/>
  <c r="O44" i="1"/>
  <c r="O44" i="3" s="1"/>
  <c r="Q55" i="1"/>
  <c r="Q55" i="3" s="1"/>
  <c r="O58" i="1"/>
  <c r="P75" i="1"/>
  <c r="F75" i="3"/>
  <c r="F90" i="3"/>
  <c r="P56" i="1"/>
  <c r="F56" i="3"/>
  <c r="P54" i="1"/>
  <c r="F54" i="3"/>
  <c r="O74" i="1"/>
  <c r="X74" i="1" s="1"/>
  <c r="N72" i="1"/>
  <c r="G72" i="3"/>
  <c r="P59" i="1"/>
  <c r="F59" i="3"/>
  <c r="F82" i="3"/>
  <c r="O51" i="1"/>
  <c r="O51" i="3" s="1"/>
  <c r="F51" i="3"/>
  <c r="P71" i="1"/>
  <c r="F71" i="3"/>
  <c r="O29" i="1"/>
  <c r="O85" i="3"/>
  <c r="Q67" i="1"/>
  <c r="Q67" i="3" s="1"/>
  <c r="N44" i="1"/>
  <c r="P65" i="1"/>
  <c r="F65" i="3"/>
  <c r="P55" i="1"/>
  <c r="F55" i="3"/>
  <c r="O63" i="1"/>
  <c r="K18" i="3"/>
  <c r="M18" i="1"/>
  <c r="M18" i="3" s="1"/>
  <c r="O36" i="3"/>
  <c r="Q36" i="1"/>
  <c r="Q36" i="3" s="1"/>
  <c r="Q90" i="3"/>
  <c r="O50" i="1"/>
  <c r="O50" i="3" s="1"/>
  <c r="F38" i="3"/>
  <c r="P38" i="1"/>
  <c r="F33" i="3"/>
  <c r="P33" i="1"/>
  <c r="O84" i="3"/>
  <c r="O66" i="1"/>
  <c r="O66" i="3" s="1"/>
  <c r="N78" i="3"/>
  <c r="N87" i="3"/>
  <c r="N59" i="1"/>
  <c r="N59" i="3" s="1"/>
  <c r="G46" i="3"/>
  <c r="N46" i="1"/>
  <c r="G39" i="3"/>
  <c r="N39" i="1"/>
  <c r="N74" i="1"/>
  <c r="N74" i="3" s="1"/>
  <c r="N61" i="1"/>
  <c r="N61" i="3" s="1"/>
  <c r="F34" i="3"/>
  <c r="O34" i="1"/>
  <c r="P34" i="1"/>
  <c r="G32" i="3"/>
  <c r="N32" i="1"/>
  <c r="O40" i="1"/>
  <c r="M40" i="3"/>
  <c r="O33" i="3"/>
  <c r="Q33" i="1"/>
  <c r="Q33" i="3" s="1"/>
  <c r="P52" i="1"/>
  <c r="O52" i="1"/>
  <c r="O88" i="3"/>
  <c r="N62" i="1"/>
  <c r="N62" i="3" s="1"/>
  <c r="P62" i="1"/>
  <c r="O83" i="3"/>
  <c r="O77" i="3"/>
  <c r="N73" i="1"/>
  <c r="N73" i="3" s="1"/>
  <c r="N79" i="3"/>
  <c r="P44" i="1"/>
  <c r="G44" i="3"/>
  <c r="G31" i="3"/>
  <c r="N31" i="1"/>
  <c r="N52" i="1"/>
  <c r="N52" i="3" s="1"/>
  <c r="M16" i="3"/>
  <c r="O16" i="1"/>
  <c r="N42" i="1"/>
  <c r="X42" i="1" s="1"/>
  <c r="O38" i="1"/>
  <c r="M38" i="3"/>
  <c r="F31" i="3"/>
  <c r="P31" i="1"/>
  <c r="O31" i="1"/>
  <c r="Q82" i="3"/>
  <c r="O80" i="3"/>
  <c r="P68" i="1"/>
  <c r="P64" i="1"/>
  <c r="N64" i="1"/>
  <c r="N66" i="1"/>
  <c r="N66" i="3" s="1"/>
  <c r="G41" i="3"/>
  <c r="N41" i="1"/>
  <c r="N85" i="3"/>
  <c r="N54" i="1"/>
  <c r="N54" i="3" s="1"/>
  <c r="G35" i="3"/>
  <c r="N35" i="1"/>
  <c r="X35" i="1" s="1"/>
  <c r="O28" i="1"/>
  <c r="O76" i="3"/>
  <c r="O81" i="3"/>
  <c r="F45" i="3"/>
  <c r="P45" i="1"/>
  <c r="O45" i="1"/>
  <c r="P47" i="1"/>
  <c r="F47" i="3"/>
  <c r="P48" i="1"/>
  <c r="F48" i="3"/>
  <c r="P58" i="1"/>
  <c r="P72" i="1"/>
  <c r="O87" i="3"/>
  <c r="O54" i="1"/>
  <c r="O54" i="3" s="1"/>
  <c r="N55" i="1"/>
  <c r="N55" i="3" s="1"/>
  <c r="N53" i="1"/>
  <c r="N53" i="3" s="1"/>
  <c r="N76" i="3"/>
  <c r="G36" i="3"/>
  <c r="N36" i="1"/>
  <c r="N83" i="3"/>
  <c r="N70" i="1"/>
  <c r="N70" i="3" s="1"/>
  <c r="R77" i="3"/>
  <c r="S77" i="3"/>
  <c r="U68" i="1"/>
  <c r="O32" i="1"/>
  <c r="M32" i="3"/>
  <c r="O57" i="1"/>
  <c r="O57" i="3" s="1"/>
  <c r="P57" i="1"/>
  <c r="O78" i="3"/>
  <c r="F46" i="3"/>
  <c r="P46" i="1"/>
  <c r="O46" i="1"/>
  <c r="N50" i="1"/>
  <c r="N50" i="3" s="1"/>
  <c r="N67" i="1"/>
  <c r="N67" i="3" s="1"/>
  <c r="G33" i="3"/>
  <c r="N33" i="1"/>
  <c r="X33" i="1" s="1"/>
  <c r="N63" i="1"/>
  <c r="N63" i="3" s="1"/>
  <c r="G37" i="3"/>
  <c r="N37" i="1"/>
  <c r="N65" i="1"/>
  <c r="N65" i="3" s="1"/>
  <c r="O86" i="3"/>
  <c r="O79" i="3"/>
  <c r="S80" i="3"/>
  <c r="O37" i="1"/>
  <c r="M37" i="3"/>
  <c r="O61" i="1"/>
  <c r="O61" i="3" s="1"/>
  <c r="F43" i="3"/>
  <c r="P43" i="1"/>
  <c r="O43" i="1"/>
  <c r="P51" i="1"/>
  <c r="F42" i="3"/>
  <c r="P42" i="1"/>
  <c r="G45" i="3"/>
  <c r="N45" i="1"/>
  <c r="G38" i="3"/>
  <c r="N38" i="1"/>
  <c r="N90" i="3"/>
  <c r="N57" i="1"/>
  <c r="N57" i="3" s="1"/>
  <c r="G43" i="3"/>
  <c r="N43" i="1"/>
  <c r="G34" i="3"/>
  <c r="N34" i="1"/>
  <c r="N49" i="1"/>
  <c r="N49" i="3" s="1"/>
  <c r="O72" i="1"/>
  <c r="O72" i="3" s="1"/>
  <c r="P49" i="1"/>
  <c r="O49" i="1"/>
  <c r="O49" i="3" s="1"/>
  <c r="F36" i="3"/>
  <c r="P36" i="1"/>
  <c r="O35" i="3"/>
  <c r="Q35" i="1"/>
  <c r="Q35" i="3" s="1"/>
  <c r="K22" i="3"/>
  <c r="M22" i="1"/>
  <c r="M22" i="3" s="1"/>
  <c r="F35" i="3"/>
  <c r="P35" i="1"/>
  <c r="F32" i="3"/>
  <c r="P32" i="1"/>
  <c r="F41" i="3"/>
  <c r="P41" i="1"/>
  <c r="O41" i="1"/>
  <c r="F39" i="3"/>
  <c r="P39" i="1"/>
  <c r="O39" i="1"/>
  <c r="F37" i="3"/>
  <c r="P37" i="1"/>
  <c r="O89" i="3"/>
  <c r="P40" i="1"/>
  <c r="G40" i="3"/>
  <c r="N40" i="1"/>
  <c r="N88" i="3"/>
  <c r="N82" i="3"/>
  <c r="N60" i="1"/>
  <c r="X60" i="1" s="1"/>
  <c r="N56" i="1"/>
  <c r="N56" i="3" s="1"/>
  <c r="N89" i="3"/>
  <c r="N84" i="3"/>
  <c r="U71" i="1"/>
  <c r="R71" i="1"/>
  <c r="R71" i="3" s="1"/>
  <c r="V71" i="1"/>
  <c r="V71" i="3" s="1"/>
  <c r="U47" i="1"/>
  <c r="R47" i="1"/>
  <c r="R47" i="3" s="1"/>
  <c r="Q56" i="1"/>
  <c r="U17" i="1"/>
  <c r="R17" i="1"/>
  <c r="R17" i="3" s="1"/>
  <c r="N17" i="3"/>
  <c r="M25" i="1"/>
  <c r="M25" i="3" s="1"/>
  <c r="K25" i="3"/>
  <c r="P19" i="1"/>
  <c r="F19" i="3"/>
  <c r="P24" i="1"/>
  <c r="F24" i="3"/>
  <c r="F22" i="3"/>
  <c r="N22" i="1"/>
  <c r="P22" i="1"/>
  <c r="M27" i="1"/>
  <c r="M27" i="3" s="1"/>
  <c r="K27" i="3"/>
  <c r="N25" i="1"/>
  <c r="U21" i="1"/>
  <c r="N21" i="3"/>
  <c r="R21" i="1"/>
  <c r="R21" i="3" s="1"/>
  <c r="N27" i="1"/>
  <c r="F27" i="3"/>
  <c r="P27" i="1"/>
  <c r="F21" i="3"/>
  <c r="P21" i="1"/>
  <c r="O21" i="1"/>
  <c r="V21" i="1" s="1"/>
  <c r="V21" i="3" s="1"/>
  <c r="K24" i="3"/>
  <c r="M24" i="1"/>
  <c r="M24" i="3" s="1"/>
  <c r="F30" i="3"/>
  <c r="O30" i="1"/>
  <c r="P30" i="1"/>
  <c r="F26" i="3"/>
  <c r="O26" i="1"/>
  <c r="P26" i="1"/>
  <c r="N30" i="1"/>
  <c r="N24" i="3"/>
  <c r="U24" i="1"/>
  <c r="V16" i="1"/>
  <c r="V16" i="3" s="1"/>
  <c r="P17" i="1"/>
  <c r="F17" i="3"/>
  <c r="O17" i="1"/>
  <c r="V17" i="1" s="1"/>
  <c r="V17" i="3" s="1"/>
  <c r="F20" i="3"/>
  <c r="O20" i="1"/>
  <c r="N20" i="1"/>
  <c r="P20" i="1"/>
  <c r="Q70" i="1" l="1"/>
  <c r="Q70" i="3" s="1"/>
  <c r="U69" i="1"/>
  <c r="O42" i="3"/>
  <c r="Q59" i="1"/>
  <c r="Q59" i="3" s="1"/>
  <c r="V69" i="1"/>
  <c r="V69" i="3" s="1"/>
  <c r="S47" i="1"/>
  <c r="S47" i="3" s="1"/>
  <c r="N26" i="3"/>
  <c r="R19" i="1"/>
  <c r="R19" i="3" s="1"/>
  <c r="U19" i="1"/>
  <c r="T17" i="1"/>
  <c r="T17" i="3" s="1"/>
  <c r="U16" i="1"/>
  <c r="U16" i="3" s="1"/>
  <c r="N16" i="3"/>
  <c r="T16" i="1"/>
  <c r="T16" i="3" s="1"/>
  <c r="V26" i="1"/>
  <c r="V26" i="3" s="1"/>
  <c r="R26" i="1"/>
  <c r="R26" i="3" s="1"/>
  <c r="Z16" i="1"/>
  <c r="Z16" i="3" s="1"/>
  <c r="S29" i="1"/>
  <c r="S29" i="3" s="1"/>
  <c r="Q73" i="1"/>
  <c r="Q73" i="3" s="1"/>
  <c r="O48" i="3"/>
  <c r="S23" i="1"/>
  <c r="S23" i="3" s="1"/>
  <c r="Q23" i="1"/>
  <c r="Q23" i="3" s="1"/>
  <c r="O19" i="1"/>
  <c r="S19" i="1" s="1"/>
  <c r="S19" i="3" s="1"/>
  <c r="Q47" i="1"/>
  <c r="Q47" i="3" s="1"/>
  <c r="R75" i="1"/>
  <c r="R75" i="3" s="1"/>
  <c r="X29" i="1"/>
  <c r="Y29" i="1" s="1"/>
  <c r="S48" i="1"/>
  <c r="S48" i="3" s="1"/>
  <c r="V58" i="1"/>
  <c r="V58" i="3" s="1"/>
  <c r="T47" i="1"/>
  <c r="AA47" i="1" s="1"/>
  <c r="AA47" i="3" s="1"/>
  <c r="V29" i="1"/>
  <c r="V29" i="3" s="1"/>
  <c r="P23" i="3"/>
  <c r="S71" i="1"/>
  <c r="S71" i="3" s="1"/>
  <c r="U75" i="1"/>
  <c r="AB75" i="1" s="1"/>
  <c r="AB75" i="3" s="1"/>
  <c r="R24" i="1"/>
  <c r="R24" i="3" s="1"/>
  <c r="S69" i="1"/>
  <c r="S69" i="3" s="1"/>
  <c r="R69" i="1"/>
  <c r="R69" i="3" s="1"/>
  <c r="S75" i="1"/>
  <c r="S75" i="3" s="1"/>
  <c r="X71" i="1"/>
  <c r="Y71" i="1" s="1"/>
  <c r="T71" i="1"/>
  <c r="X62" i="1"/>
  <c r="Y62" i="1" s="1"/>
  <c r="X48" i="1"/>
  <c r="Y48" i="1" s="1"/>
  <c r="T75" i="1"/>
  <c r="T75" i="3" s="1"/>
  <c r="S72" i="1"/>
  <c r="S72" i="3" s="1"/>
  <c r="T69" i="1"/>
  <c r="AA69" i="1" s="1"/>
  <c r="AA69" i="3" s="1"/>
  <c r="T68" i="1"/>
  <c r="AA68" i="1" s="1"/>
  <c r="AA68" i="3" s="1"/>
  <c r="V68" i="1"/>
  <c r="V68" i="3" s="1"/>
  <c r="Q62" i="1"/>
  <c r="Q62" i="3" s="1"/>
  <c r="W60" i="1"/>
  <c r="W60" i="3" s="1"/>
  <c r="V60" i="1"/>
  <c r="V60" i="3" s="1"/>
  <c r="X58" i="1"/>
  <c r="X58" i="3" s="1"/>
  <c r="X56" i="1"/>
  <c r="X56" i="3" s="1"/>
  <c r="Q51" i="1"/>
  <c r="Q51" i="3" s="1"/>
  <c r="X47" i="1"/>
  <c r="X47" i="3" s="1"/>
  <c r="V47" i="1"/>
  <c r="V47" i="3" s="1"/>
  <c r="V44" i="1"/>
  <c r="V44" i="3" s="1"/>
  <c r="Q44" i="1"/>
  <c r="W44" i="1" s="1"/>
  <c r="W44" i="3" s="1"/>
  <c r="X44" i="1"/>
  <c r="Y44" i="1" s="1"/>
  <c r="Q29" i="1"/>
  <c r="Q29" i="3" s="1"/>
  <c r="O29" i="3"/>
  <c r="T29" i="1"/>
  <c r="T29" i="3" s="1"/>
  <c r="T23" i="1"/>
  <c r="AA23" i="1" s="1"/>
  <c r="AA23" i="3" s="1"/>
  <c r="X23" i="1"/>
  <c r="Y23" i="1" s="1"/>
  <c r="S17" i="1"/>
  <c r="S17" i="3" s="1"/>
  <c r="S16" i="1"/>
  <c r="S16" i="3" s="1"/>
  <c r="S59" i="1"/>
  <c r="S59" i="3" s="1"/>
  <c r="V51" i="1"/>
  <c r="V51" i="3" s="1"/>
  <c r="S44" i="1"/>
  <c r="S44" i="3" s="1"/>
  <c r="P29" i="3"/>
  <c r="R29" i="1"/>
  <c r="R29" i="3" s="1"/>
  <c r="S62" i="1"/>
  <c r="S62" i="3" s="1"/>
  <c r="S56" i="1"/>
  <c r="S56" i="3" s="1"/>
  <c r="T72" i="1"/>
  <c r="T72" i="3" s="1"/>
  <c r="Q85" i="3"/>
  <c r="Q71" i="1"/>
  <c r="Q71" i="3" s="1"/>
  <c r="T59" i="1"/>
  <c r="AA59" i="1" s="1"/>
  <c r="AA59" i="3" s="1"/>
  <c r="U29" i="1"/>
  <c r="U29" i="3" s="1"/>
  <c r="V48" i="1"/>
  <c r="V48" i="3" s="1"/>
  <c r="T62" i="1"/>
  <c r="AA62" i="1" s="1"/>
  <c r="AA62" i="3" s="1"/>
  <c r="V59" i="1"/>
  <c r="V59" i="3" s="1"/>
  <c r="S58" i="1"/>
  <c r="S58" i="3" s="1"/>
  <c r="U51" i="1"/>
  <c r="AB51" i="1" s="1"/>
  <c r="AB51" i="3" s="1"/>
  <c r="T56" i="1"/>
  <c r="T56" i="3" s="1"/>
  <c r="X59" i="1"/>
  <c r="X59" i="3" s="1"/>
  <c r="T44" i="1"/>
  <c r="T44" i="3" s="1"/>
  <c r="V62" i="1"/>
  <c r="V62" i="3" s="1"/>
  <c r="R86" i="3"/>
  <c r="R80" i="3"/>
  <c r="T86" i="3"/>
  <c r="V80" i="3"/>
  <c r="R58" i="1"/>
  <c r="R58" i="3" s="1"/>
  <c r="AA80" i="3"/>
  <c r="X51" i="1"/>
  <c r="X51" i="3" s="1"/>
  <c r="V75" i="1"/>
  <c r="V75" i="3" s="1"/>
  <c r="Z25" i="1"/>
  <c r="Z25" i="3" s="1"/>
  <c r="T19" i="1"/>
  <c r="AA19" i="1" s="1"/>
  <c r="AA19" i="3" s="1"/>
  <c r="V86" i="3"/>
  <c r="AB81" i="3"/>
  <c r="AA81" i="3"/>
  <c r="S86" i="3"/>
  <c r="U80" i="3"/>
  <c r="N18" i="3"/>
  <c r="Y75" i="1"/>
  <c r="X75" i="3"/>
  <c r="Y74" i="1"/>
  <c r="X74" i="3"/>
  <c r="O25" i="1"/>
  <c r="X25" i="1" s="1"/>
  <c r="O22" i="1"/>
  <c r="V22" i="1" s="1"/>
  <c r="V22" i="3" s="1"/>
  <c r="W47" i="1"/>
  <c r="W47" i="3" s="1"/>
  <c r="Y60" i="1"/>
  <c r="X60" i="3"/>
  <c r="AA77" i="3"/>
  <c r="T77" i="3"/>
  <c r="Z80" i="3"/>
  <c r="P80" i="3"/>
  <c r="Z83" i="3"/>
  <c r="P83" i="3"/>
  <c r="Z52" i="1"/>
  <c r="Z52" i="3" s="1"/>
  <c r="P52" i="3"/>
  <c r="X68" i="1"/>
  <c r="Q63" i="1"/>
  <c r="Q63" i="3" s="1"/>
  <c r="O63" i="3"/>
  <c r="Z56" i="1"/>
  <c r="Z56" i="3" s="1"/>
  <c r="P56" i="3"/>
  <c r="Z73" i="1"/>
  <c r="Z73" i="3" s="1"/>
  <c r="P73" i="3"/>
  <c r="O18" i="1"/>
  <c r="T18" i="1" s="1"/>
  <c r="Z67" i="1"/>
  <c r="Z67" i="3" s="1"/>
  <c r="P67" i="3"/>
  <c r="V56" i="1"/>
  <c r="V56" i="3" s="1"/>
  <c r="T60" i="1"/>
  <c r="N60" i="3"/>
  <c r="X67" i="1"/>
  <c r="AA58" i="1"/>
  <c r="AA58" i="3" s="1"/>
  <c r="T58" i="3"/>
  <c r="Z86" i="3"/>
  <c r="P86" i="3"/>
  <c r="T51" i="1"/>
  <c r="Q68" i="1"/>
  <c r="Z59" i="1"/>
  <c r="Z59" i="3" s="1"/>
  <c r="P59" i="3"/>
  <c r="U58" i="1"/>
  <c r="N58" i="3"/>
  <c r="O69" i="3"/>
  <c r="Q69" i="1"/>
  <c r="Z18" i="1"/>
  <c r="Z18" i="3" s="1"/>
  <c r="P18" i="3"/>
  <c r="Z89" i="3"/>
  <c r="P89" i="3"/>
  <c r="Y69" i="1"/>
  <c r="X69" i="3"/>
  <c r="Z49" i="1"/>
  <c r="Z49" i="3" s="1"/>
  <c r="P49" i="3"/>
  <c r="Z78" i="3"/>
  <c r="P78" i="3"/>
  <c r="Z62" i="1"/>
  <c r="Z62" i="3" s="1"/>
  <c r="P62" i="3"/>
  <c r="Z84" i="3"/>
  <c r="P84" i="3"/>
  <c r="Z55" i="1"/>
  <c r="Z55" i="3" s="1"/>
  <c r="P55" i="3"/>
  <c r="Z90" i="3"/>
  <c r="P90" i="3"/>
  <c r="Z63" i="1"/>
  <c r="Z63" i="3" s="1"/>
  <c r="P63" i="3"/>
  <c r="S28" i="1"/>
  <c r="S28" i="3" s="1"/>
  <c r="T28" i="1"/>
  <c r="R28" i="1"/>
  <c r="R28" i="3" s="1"/>
  <c r="N28" i="3"/>
  <c r="U28" i="1"/>
  <c r="Z69" i="1"/>
  <c r="Z69" i="3" s="1"/>
  <c r="P69" i="3"/>
  <c r="U18" i="3"/>
  <c r="AB18" i="1"/>
  <c r="AB18" i="3" s="1"/>
  <c r="W59" i="1"/>
  <c r="W59" i="3" s="1"/>
  <c r="AB86" i="3"/>
  <c r="U86" i="3"/>
  <c r="Z51" i="1"/>
  <c r="Z51" i="3" s="1"/>
  <c r="P51" i="3"/>
  <c r="Z79" i="3"/>
  <c r="P79" i="3"/>
  <c r="AB68" i="1"/>
  <c r="AB68" i="3" s="1"/>
  <c r="U68" i="3"/>
  <c r="Z71" i="1"/>
  <c r="Z71" i="3" s="1"/>
  <c r="P71" i="3"/>
  <c r="N72" i="3"/>
  <c r="U72" i="1"/>
  <c r="R72" i="1"/>
  <c r="R72" i="3" s="1"/>
  <c r="Z66" i="1"/>
  <c r="Z66" i="3" s="1"/>
  <c r="P66" i="3"/>
  <c r="N68" i="3"/>
  <c r="S68" i="1"/>
  <c r="S68" i="3" s="1"/>
  <c r="Z70" i="1"/>
  <c r="Z70" i="3" s="1"/>
  <c r="P70" i="3"/>
  <c r="P28" i="3"/>
  <c r="Z28" i="1"/>
  <c r="Z28" i="3" s="1"/>
  <c r="R18" i="1"/>
  <c r="R18" i="3" s="1"/>
  <c r="U75" i="3"/>
  <c r="AB69" i="1"/>
  <c r="AB69" i="3" s="1"/>
  <c r="U69" i="3"/>
  <c r="Z57" i="1"/>
  <c r="Z57" i="3" s="1"/>
  <c r="P57" i="3"/>
  <c r="Z72" i="1"/>
  <c r="Z72" i="3" s="1"/>
  <c r="P72" i="3"/>
  <c r="N64" i="3"/>
  <c r="Z88" i="3"/>
  <c r="P88" i="3"/>
  <c r="Z65" i="1"/>
  <c r="Z65" i="3" s="1"/>
  <c r="P65" i="3"/>
  <c r="Q74" i="1"/>
  <c r="Q74" i="3" s="1"/>
  <c r="O74" i="3"/>
  <c r="Z75" i="1"/>
  <c r="Z75" i="3" s="1"/>
  <c r="P75" i="3"/>
  <c r="Z60" i="1"/>
  <c r="Z60" i="3" s="1"/>
  <c r="P60" i="3"/>
  <c r="Z87" i="3"/>
  <c r="P87" i="3"/>
  <c r="W56" i="1"/>
  <c r="W56" i="3" s="1"/>
  <c r="Q56" i="3"/>
  <c r="Z58" i="1"/>
  <c r="Z58" i="3" s="1"/>
  <c r="P58" i="3"/>
  <c r="Z64" i="1"/>
  <c r="Z64" i="3" s="1"/>
  <c r="P64" i="3"/>
  <c r="N44" i="3"/>
  <c r="U44" i="1"/>
  <c r="R44" i="1"/>
  <c r="R44" i="3" s="1"/>
  <c r="O58" i="3"/>
  <c r="Q58" i="1"/>
  <c r="Z74" i="1"/>
  <c r="Z74" i="3" s="1"/>
  <c r="P74" i="3"/>
  <c r="S81" i="3"/>
  <c r="N81" i="3"/>
  <c r="Z76" i="3"/>
  <c r="P76" i="3"/>
  <c r="O64" i="3"/>
  <c r="Q64" i="1"/>
  <c r="Q64" i="3" s="1"/>
  <c r="Z50" i="1"/>
  <c r="Z50" i="3" s="1"/>
  <c r="P50" i="3"/>
  <c r="AA71" i="1"/>
  <c r="AA71" i="3" s="1"/>
  <c r="T71" i="3"/>
  <c r="AA86" i="3"/>
  <c r="Z68" i="1"/>
  <c r="Z68" i="3" s="1"/>
  <c r="P68" i="3"/>
  <c r="Z81" i="3"/>
  <c r="P81" i="3"/>
  <c r="Z54" i="1"/>
  <c r="Z54" i="3" s="1"/>
  <c r="P54" i="3"/>
  <c r="N23" i="3"/>
  <c r="V23" i="1"/>
  <c r="V23" i="3" s="1"/>
  <c r="W23" i="1"/>
  <c r="W23" i="3" s="1"/>
  <c r="U23" i="1"/>
  <c r="R23" i="1"/>
  <c r="R23" i="3" s="1"/>
  <c r="Z53" i="1"/>
  <c r="Z53" i="3" s="1"/>
  <c r="P53" i="3"/>
  <c r="O75" i="3"/>
  <c r="Q75" i="1"/>
  <c r="Z85" i="3"/>
  <c r="P85" i="3"/>
  <c r="Z61" i="1"/>
  <c r="Z61" i="3" s="1"/>
  <c r="P61" i="3"/>
  <c r="W62" i="1"/>
  <c r="W62" i="3" s="1"/>
  <c r="AB71" i="1"/>
  <c r="AB71" i="3" s="1"/>
  <c r="U71" i="3"/>
  <c r="AB77" i="3"/>
  <c r="U77" i="3"/>
  <c r="W65" i="1"/>
  <c r="W65" i="3" s="1"/>
  <c r="Z77" i="3"/>
  <c r="P77" i="3"/>
  <c r="Q52" i="1"/>
  <c r="Q52" i="3" s="1"/>
  <c r="O52" i="3"/>
  <c r="Z82" i="3"/>
  <c r="P82" i="3"/>
  <c r="S51" i="1"/>
  <c r="S51" i="3" s="1"/>
  <c r="N51" i="3"/>
  <c r="N48" i="3"/>
  <c r="T48" i="1"/>
  <c r="U48" i="1"/>
  <c r="R48" i="1"/>
  <c r="R48" i="3" s="1"/>
  <c r="X39" i="1"/>
  <c r="O39" i="3"/>
  <c r="Q39" i="1"/>
  <c r="Q39" i="3" s="1"/>
  <c r="V85" i="3"/>
  <c r="R85" i="3"/>
  <c r="S85" i="3"/>
  <c r="Z34" i="1"/>
  <c r="Z34" i="3" s="1"/>
  <c r="P34" i="3"/>
  <c r="S88" i="3"/>
  <c r="R88" i="3"/>
  <c r="V88" i="3"/>
  <c r="Z39" i="1"/>
  <c r="Z39" i="3" s="1"/>
  <c r="P39" i="3"/>
  <c r="R57" i="1"/>
  <c r="R57" i="3" s="1"/>
  <c r="U57" i="1"/>
  <c r="V57" i="1"/>
  <c r="V57" i="3" s="1"/>
  <c r="S57" i="1"/>
  <c r="S57" i="3" s="1"/>
  <c r="T57" i="1"/>
  <c r="N33" i="3"/>
  <c r="U33" i="1"/>
  <c r="W33" i="1"/>
  <c r="W33" i="3" s="1"/>
  <c r="S33" i="1"/>
  <c r="S33" i="3" s="1"/>
  <c r="T33" i="1"/>
  <c r="R33" i="1"/>
  <c r="R33" i="3" s="1"/>
  <c r="V33" i="1"/>
  <c r="V33" i="3" s="1"/>
  <c r="X54" i="1"/>
  <c r="Q54" i="1"/>
  <c r="O45" i="3"/>
  <c r="Q45" i="1"/>
  <c r="X45" i="1"/>
  <c r="N41" i="3"/>
  <c r="S41" i="1"/>
  <c r="S41" i="3" s="1"/>
  <c r="U41" i="1"/>
  <c r="T41" i="1"/>
  <c r="R41" i="1"/>
  <c r="R41" i="3" s="1"/>
  <c r="V41" i="1"/>
  <c r="V41" i="3" s="1"/>
  <c r="N42" i="3"/>
  <c r="U42" i="1"/>
  <c r="R42" i="1"/>
  <c r="R42" i="3" s="1"/>
  <c r="T42" i="1"/>
  <c r="V42" i="1"/>
  <c r="V42" i="3" s="1"/>
  <c r="S42" i="1"/>
  <c r="S42" i="3" s="1"/>
  <c r="N31" i="3"/>
  <c r="R31" i="1"/>
  <c r="R31" i="3" s="1"/>
  <c r="V31" i="1"/>
  <c r="V31" i="3" s="1"/>
  <c r="T31" i="1"/>
  <c r="U31" i="1"/>
  <c r="S31" i="1"/>
  <c r="S31" i="3" s="1"/>
  <c r="X34" i="1"/>
  <c r="O34" i="3"/>
  <c r="Q34" i="1"/>
  <c r="U59" i="1"/>
  <c r="R59" i="1"/>
  <c r="R59" i="3" s="1"/>
  <c r="Z38" i="1"/>
  <c r="Z38" i="3" s="1"/>
  <c r="P38" i="3"/>
  <c r="Z35" i="1"/>
  <c r="Z35" i="3" s="1"/>
  <c r="P35" i="3"/>
  <c r="V55" i="1"/>
  <c r="V55" i="3" s="1"/>
  <c r="T55" i="1"/>
  <c r="S55" i="1"/>
  <c r="S55" i="3" s="1"/>
  <c r="U55" i="1"/>
  <c r="R55" i="1"/>
  <c r="R55" i="3" s="1"/>
  <c r="X55" i="1"/>
  <c r="W48" i="1"/>
  <c r="W48" i="3" s="1"/>
  <c r="Q48" i="3"/>
  <c r="N40" i="3"/>
  <c r="R40" i="1"/>
  <c r="R40" i="3" s="1"/>
  <c r="T40" i="1"/>
  <c r="V40" i="1"/>
  <c r="V40" i="3" s="1"/>
  <c r="S40" i="1"/>
  <c r="S40" i="3" s="1"/>
  <c r="U40" i="1"/>
  <c r="R90" i="3"/>
  <c r="S90" i="3"/>
  <c r="V90" i="3"/>
  <c r="O43" i="3"/>
  <c r="X43" i="1"/>
  <c r="Q43" i="1"/>
  <c r="U70" i="1"/>
  <c r="T70" i="1"/>
  <c r="V70" i="1"/>
  <c r="V70" i="3" s="1"/>
  <c r="W70" i="1"/>
  <c r="W70" i="3" s="1"/>
  <c r="S70" i="1"/>
  <c r="S70" i="3" s="1"/>
  <c r="R70" i="1"/>
  <c r="R70" i="3" s="1"/>
  <c r="Z45" i="1"/>
  <c r="Z45" i="3" s="1"/>
  <c r="P45" i="3"/>
  <c r="W82" i="3"/>
  <c r="Q16" i="1"/>
  <c r="O16" i="3"/>
  <c r="X16" i="1"/>
  <c r="Q83" i="3"/>
  <c r="S87" i="3"/>
  <c r="V87" i="3"/>
  <c r="R87" i="3"/>
  <c r="R82" i="3"/>
  <c r="S82" i="3"/>
  <c r="V82" i="3"/>
  <c r="O27" i="1"/>
  <c r="S27" i="1" s="1"/>
  <c r="S27" i="3" s="1"/>
  <c r="O41" i="3"/>
  <c r="Q41" i="1"/>
  <c r="X41" i="1"/>
  <c r="Q72" i="1"/>
  <c r="X72" i="1"/>
  <c r="V72" i="1"/>
  <c r="V72" i="3" s="1"/>
  <c r="N38" i="3"/>
  <c r="V38" i="1"/>
  <c r="V38" i="3" s="1"/>
  <c r="T38" i="1"/>
  <c r="R38" i="1"/>
  <c r="R38" i="3" s="1"/>
  <c r="U38" i="1"/>
  <c r="S38" i="1"/>
  <c r="S38" i="3" s="1"/>
  <c r="Z43" i="1"/>
  <c r="Z43" i="3" s="1"/>
  <c r="P43" i="3"/>
  <c r="V67" i="1"/>
  <c r="V67" i="3" s="1"/>
  <c r="S67" i="1"/>
  <c r="S67" i="3" s="1"/>
  <c r="W67" i="1"/>
  <c r="W67" i="3" s="1"/>
  <c r="R67" i="1"/>
  <c r="R67" i="3" s="1"/>
  <c r="U67" i="1"/>
  <c r="T67" i="1"/>
  <c r="X57" i="1"/>
  <c r="Q57" i="1"/>
  <c r="S83" i="3"/>
  <c r="V83" i="3"/>
  <c r="R83" i="3"/>
  <c r="R66" i="1"/>
  <c r="R66" i="3" s="1"/>
  <c r="T66" i="1"/>
  <c r="S66" i="1"/>
  <c r="S66" i="3" s="1"/>
  <c r="V66" i="1"/>
  <c r="V66" i="3" s="1"/>
  <c r="U66" i="1"/>
  <c r="O31" i="3"/>
  <c r="X31" i="1"/>
  <c r="Q31" i="1"/>
  <c r="Q31" i="3" s="1"/>
  <c r="O40" i="3"/>
  <c r="Q40" i="1"/>
  <c r="Q40" i="3" s="1"/>
  <c r="X40" i="1"/>
  <c r="U61" i="1"/>
  <c r="S61" i="1"/>
  <c r="S61" i="3" s="1"/>
  <c r="T61" i="1"/>
  <c r="R61" i="1"/>
  <c r="R61" i="3" s="1"/>
  <c r="V61" i="1"/>
  <c r="V61" i="3" s="1"/>
  <c r="V78" i="3"/>
  <c r="S78" i="3"/>
  <c r="R78" i="3"/>
  <c r="Q50" i="1"/>
  <c r="Q50" i="3" s="1"/>
  <c r="X50" i="1"/>
  <c r="V63" i="1"/>
  <c r="V63" i="3" s="1"/>
  <c r="U63" i="1"/>
  <c r="S63" i="1"/>
  <c r="S63" i="3" s="1"/>
  <c r="R63" i="1"/>
  <c r="R63" i="3" s="1"/>
  <c r="T63" i="1"/>
  <c r="Z47" i="1"/>
  <c r="Z47" i="3" s="1"/>
  <c r="P47" i="3"/>
  <c r="S84" i="3"/>
  <c r="V84" i="3"/>
  <c r="R84" i="3"/>
  <c r="Z40" i="1"/>
  <c r="Z40" i="3" s="1"/>
  <c r="P40" i="3"/>
  <c r="Z41" i="1"/>
  <c r="Z41" i="3" s="1"/>
  <c r="P41" i="3"/>
  <c r="R49" i="1"/>
  <c r="R49" i="3" s="1"/>
  <c r="T49" i="1"/>
  <c r="U49" i="1"/>
  <c r="V49" i="1"/>
  <c r="V49" i="3" s="1"/>
  <c r="S49" i="1"/>
  <c r="S49" i="3" s="1"/>
  <c r="T50" i="1"/>
  <c r="S50" i="1"/>
  <c r="S50" i="3" s="1"/>
  <c r="R50" i="1"/>
  <c r="R50" i="3" s="1"/>
  <c r="U50" i="1"/>
  <c r="V50" i="1"/>
  <c r="V50" i="3" s="1"/>
  <c r="X36" i="1"/>
  <c r="N36" i="3"/>
  <c r="R36" i="1"/>
  <c r="R36" i="3" s="1"/>
  <c r="V36" i="1"/>
  <c r="V36" i="3" s="1"/>
  <c r="T36" i="1"/>
  <c r="U36" i="1"/>
  <c r="W36" i="1"/>
  <c r="W36" i="3" s="1"/>
  <c r="S36" i="1"/>
  <c r="S36" i="3" s="1"/>
  <c r="Q81" i="3"/>
  <c r="X28" i="1"/>
  <c r="O28" i="3"/>
  <c r="Q28" i="1"/>
  <c r="V28" i="1"/>
  <c r="V28" i="3" s="1"/>
  <c r="U64" i="1"/>
  <c r="R64" i="1"/>
  <c r="R64" i="3" s="1"/>
  <c r="S64" i="1"/>
  <c r="S64" i="3" s="1"/>
  <c r="X64" i="1"/>
  <c r="V64" i="1"/>
  <c r="V64" i="3" s="1"/>
  <c r="Z31" i="1"/>
  <c r="Z31" i="3" s="1"/>
  <c r="P31" i="3"/>
  <c r="Z44" i="1"/>
  <c r="Z44" i="3" s="1"/>
  <c r="P44" i="3"/>
  <c r="U62" i="1"/>
  <c r="R62" i="1"/>
  <c r="R62" i="3" s="1"/>
  <c r="X33" i="3"/>
  <c r="Y33" i="1"/>
  <c r="T74" i="1"/>
  <c r="V74" i="1"/>
  <c r="V74" i="3" s="1"/>
  <c r="R74" i="1"/>
  <c r="R74" i="3" s="1"/>
  <c r="S74" i="1"/>
  <c r="S74" i="3" s="1"/>
  <c r="U74" i="1"/>
  <c r="Q66" i="1"/>
  <c r="Q66" i="3" s="1"/>
  <c r="X66" i="1"/>
  <c r="W63" i="1"/>
  <c r="W63" i="3" s="1"/>
  <c r="S60" i="1"/>
  <c r="S60" i="3" s="1"/>
  <c r="W42" i="1"/>
  <c r="W42" i="3" s="1"/>
  <c r="V89" i="3"/>
  <c r="R89" i="3"/>
  <c r="S89" i="3"/>
  <c r="Q89" i="3"/>
  <c r="X35" i="3"/>
  <c r="Y35" i="1"/>
  <c r="Z36" i="1"/>
  <c r="Z36" i="3" s="1"/>
  <c r="P36" i="3"/>
  <c r="N34" i="3"/>
  <c r="S34" i="1"/>
  <c r="S34" i="3" s="1"/>
  <c r="R34" i="1"/>
  <c r="R34" i="3" s="1"/>
  <c r="V34" i="1"/>
  <c r="V34" i="3" s="1"/>
  <c r="T34" i="1"/>
  <c r="U34" i="1"/>
  <c r="N45" i="3"/>
  <c r="R45" i="1"/>
  <c r="R45" i="3" s="1"/>
  <c r="V45" i="1"/>
  <c r="V45" i="3" s="1"/>
  <c r="T45" i="1"/>
  <c r="U45" i="1"/>
  <c r="S45" i="1"/>
  <c r="S45" i="3" s="1"/>
  <c r="Q61" i="1"/>
  <c r="X61" i="1"/>
  <c r="U65" i="1"/>
  <c r="V65" i="1"/>
  <c r="V65" i="3" s="1"/>
  <c r="X65" i="1"/>
  <c r="R65" i="1"/>
  <c r="R65" i="3" s="1"/>
  <c r="S65" i="1"/>
  <c r="S65" i="3" s="1"/>
  <c r="T65" i="1"/>
  <c r="X46" i="1"/>
  <c r="O46" i="3"/>
  <c r="Q46" i="1"/>
  <c r="Q46" i="3" s="1"/>
  <c r="O32" i="3"/>
  <c r="Q32" i="1"/>
  <c r="Q32" i="3" s="1"/>
  <c r="Q76" i="3"/>
  <c r="N35" i="3"/>
  <c r="W35" i="1"/>
  <c r="W35" i="3" s="1"/>
  <c r="S35" i="1"/>
  <c r="S35" i="3" s="1"/>
  <c r="R35" i="1"/>
  <c r="R35" i="3" s="1"/>
  <c r="V35" i="1"/>
  <c r="V35" i="3" s="1"/>
  <c r="U35" i="1"/>
  <c r="T35" i="1"/>
  <c r="R79" i="3"/>
  <c r="S79" i="3"/>
  <c r="V79" i="3"/>
  <c r="T64" i="1"/>
  <c r="N39" i="3"/>
  <c r="U39" i="1"/>
  <c r="R39" i="1"/>
  <c r="R39" i="3" s="1"/>
  <c r="S39" i="1"/>
  <c r="S39" i="3" s="1"/>
  <c r="T39" i="1"/>
  <c r="V39" i="1"/>
  <c r="V39" i="3" s="1"/>
  <c r="W90" i="3"/>
  <c r="W55" i="1"/>
  <c r="W55" i="3" s="1"/>
  <c r="U56" i="1"/>
  <c r="R56" i="1"/>
  <c r="R56" i="3" s="1"/>
  <c r="Z37" i="1"/>
  <c r="Z37" i="3" s="1"/>
  <c r="P37" i="3"/>
  <c r="Z32" i="1"/>
  <c r="Z32" i="3" s="1"/>
  <c r="P32" i="3"/>
  <c r="N37" i="3"/>
  <c r="R37" i="1"/>
  <c r="R37" i="3" s="1"/>
  <c r="V37" i="1"/>
  <c r="V37" i="3" s="1"/>
  <c r="S37" i="1"/>
  <c r="S37" i="3" s="1"/>
  <c r="T37" i="1"/>
  <c r="U37" i="1"/>
  <c r="Z46" i="1"/>
  <c r="Z46" i="3" s="1"/>
  <c r="P46" i="3"/>
  <c r="X70" i="1"/>
  <c r="R76" i="3"/>
  <c r="W76" i="3"/>
  <c r="V76" i="3"/>
  <c r="S76" i="3"/>
  <c r="Z48" i="1"/>
  <c r="Z48" i="3" s="1"/>
  <c r="P48" i="3"/>
  <c r="X52" i="1"/>
  <c r="R52" i="1"/>
  <c r="R52" i="3" s="1"/>
  <c r="V52" i="1"/>
  <c r="V52" i="3" s="1"/>
  <c r="T52" i="1"/>
  <c r="U52" i="1"/>
  <c r="S52" i="1"/>
  <c r="S52" i="3" s="1"/>
  <c r="W52" i="1"/>
  <c r="W52" i="3" s="1"/>
  <c r="V73" i="1"/>
  <c r="V73" i="3" s="1"/>
  <c r="U73" i="1"/>
  <c r="W73" i="1"/>
  <c r="W73" i="3" s="1"/>
  <c r="X73" i="1"/>
  <c r="S73" i="1"/>
  <c r="S73" i="3" s="1"/>
  <c r="R73" i="1"/>
  <c r="R73" i="3" s="1"/>
  <c r="T73" i="1"/>
  <c r="V81" i="3"/>
  <c r="X32" i="1"/>
  <c r="N32" i="3"/>
  <c r="S32" i="1"/>
  <c r="S32" i="3" s="1"/>
  <c r="T32" i="1"/>
  <c r="R32" i="1"/>
  <c r="R32" i="3" s="1"/>
  <c r="V32" i="1"/>
  <c r="V32" i="3" s="1"/>
  <c r="U32" i="1"/>
  <c r="W74" i="1"/>
  <c r="W74" i="3" s="1"/>
  <c r="Y42" i="1"/>
  <c r="X42" i="3"/>
  <c r="AB47" i="1"/>
  <c r="AB47" i="3" s="1"/>
  <c r="U47" i="3"/>
  <c r="U60" i="1"/>
  <c r="R60" i="1"/>
  <c r="R60" i="3" s="1"/>
  <c r="X49" i="1"/>
  <c r="Q49" i="1"/>
  <c r="N43" i="3"/>
  <c r="R43" i="1"/>
  <c r="R43" i="3" s="1"/>
  <c r="S43" i="1"/>
  <c r="S43" i="3" s="1"/>
  <c r="V43" i="1"/>
  <c r="V43" i="3" s="1"/>
  <c r="T43" i="1"/>
  <c r="U43" i="1"/>
  <c r="Z42" i="1"/>
  <c r="Z42" i="3" s="1"/>
  <c r="P42" i="3"/>
  <c r="X37" i="1"/>
  <c r="O37" i="3"/>
  <c r="Q37" i="1"/>
  <c r="Q37" i="3" s="1"/>
  <c r="U53" i="1"/>
  <c r="S53" i="1"/>
  <c r="S53" i="3" s="1"/>
  <c r="R53" i="1"/>
  <c r="R53" i="3" s="1"/>
  <c r="V53" i="1"/>
  <c r="V53" i="3" s="1"/>
  <c r="W53" i="1"/>
  <c r="W53" i="3" s="1"/>
  <c r="X53" i="1"/>
  <c r="T53" i="1"/>
  <c r="X63" i="1"/>
  <c r="V54" i="1"/>
  <c r="V54" i="3" s="1"/>
  <c r="R54" i="1"/>
  <c r="R54" i="3" s="1"/>
  <c r="U54" i="1"/>
  <c r="S54" i="1"/>
  <c r="S54" i="3" s="1"/>
  <c r="T54" i="1"/>
  <c r="Y58" i="1"/>
  <c r="O38" i="3"/>
  <c r="X38" i="1"/>
  <c r="Q38" i="1"/>
  <c r="Q38" i="3" s="1"/>
  <c r="V77" i="3"/>
  <c r="N46" i="3"/>
  <c r="R46" i="1"/>
  <c r="R46" i="3" s="1"/>
  <c r="V46" i="1"/>
  <c r="V46" i="3" s="1"/>
  <c r="T46" i="1"/>
  <c r="U46" i="1"/>
  <c r="S46" i="1"/>
  <c r="S46" i="3" s="1"/>
  <c r="Z33" i="1"/>
  <c r="Z33" i="3" s="1"/>
  <c r="P33" i="3"/>
  <c r="W85" i="3"/>
  <c r="AB16" i="1"/>
  <c r="AB16" i="3" s="1"/>
  <c r="U24" i="3"/>
  <c r="AB24" i="1"/>
  <c r="AB24" i="3" s="1"/>
  <c r="P26" i="3"/>
  <c r="Z26" i="1"/>
  <c r="Z26" i="3" s="1"/>
  <c r="Q30" i="1"/>
  <c r="Q30" i="3" s="1"/>
  <c r="O30" i="3"/>
  <c r="X30" i="1"/>
  <c r="O21" i="3"/>
  <c r="X21" i="1"/>
  <c r="Q21" i="1"/>
  <c r="Q21" i="3" s="1"/>
  <c r="T21" i="1"/>
  <c r="AB21" i="1"/>
  <c r="AB21" i="3" s="1"/>
  <c r="U21" i="3"/>
  <c r="R25" i="1"/>
  <c r="R25" i="3" s="1"/>
  <c r="N25" i="3"/>
  <c r="U25" i="1"/>
  <c r="X19" i="1"/>
  <c r="O19" i="3"/>
  <c r="X26" i="1"/>
  <c r="O26" i="3"/>
  <c r="Q26" i="1"/>
  <c r="Q26" i="3" s="1"/>
  <c r="Z21" i="1"/>
  <c r="Z21" i="3" s="1"/>
  <c r="P21" i="3"/>
  <c r="Z22" i="1"/>
  <c r="Z22" i="3" s="1"/>
  <c r="P22" i="3"/>
  <c r="T20" i="1"/>
  <c r="N20" i="3"/>
  <c r="V20" i="1"/>
  <c r="V20" i="3" s="1"/>
  <c r="R20" i="1"/>
  <c r="R20" i="3" s="1"/>
  <c r="S20" i="1"/>
  <c r="S20" i="3" s="1"/>
  <c r="U20" i="1"/>
  <c r="X20" i="1"/>
  <c r="Q20" i="1"/>
  <c r="Q20" i="3" s="1"/>
  <c r="O20" i="3"/>
  <c r="S26" i="1"/>
  <c r="S26" i="3" s="1"/>
  <c r="AB26" i="1"/>
  <c r="AB26" i="3" s="1"/>
  <c r="U26" i="3"/>
  <c r="V27" i="1"/>
  <c r="V27" i="3" s="1"/>
  <c r="U27" i="1"/>
  <c r="R27" i="1"/>
  <c r="R27" i="3" s="1"/>
  <c r="N27" i="3"/>
  <c r="W27" i="1"/>
  <c r="W27" i="3" s="1"/>
  <c r="AB19" i="1"/>
  <c r="AB19" i="3" s="1"/>
  <c r="U19" i="3"/>
  <c r="O24" i="1"/>
  <c r="P19" i="3"/>
  <c r="Z19" i="1"/>
  <c r="Z19" i="3" s="1"/>
  <c r="AA17" i="1"/>
  <c r="AA17" i="3" s="1"/>
  <c r="Z17" i="1"/>
  <c r="Z17" i="3" s="1"/>
  <c r="P17" i="3"/>
  <c r="Z20" i="1"/>
  <c r="Z20" i="3" s="1"/>
  <c r="P20" i="3"/>
  <c r="Q17" i="1"/>
  <c r="Q17" i="3" s="1"/>
  <c r="O17" i="3"/>
  <c r="X17" i="1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S21" i="1"/>
  <c r="S21" i="3" s="1"/>
  <c r="N22" i="3"/>
  <c r="R22" i="1"/>
  <c r="R22" i="3" s="1"/>
  <c r="U22" i="1"/>
  <c r="P24" i="3"/>
  <c r="Z24" i="1"/>
  <c r="Z24" i="3" s="1"/>
  <c r="U17" i="3"/>
  <c r="AB17" i="1"/>
  <c r="AB17" i="3" s="1"/>
  <c r="AA75" i="1" l="1"/>
  <c r="AA75" i="3" s="1"/>
  <c r="AA16" i="1"/>
  <c r="AA16" i="3" s="1"/>
  <c r="T47" i="3"/>
  <c r="X29" i="3"/>
  <c r="S22" i="1"/>
  <c r="S22" i="3" s="1"/>
  <c r="T22" i="1"/>
  <c r="T22" i="3" s="1"/>
  <c r="Q19" i="1"/>
  <c r="Q19" i="3" s="1"/>
  <c r="AA56" i="1"/>
  <c r="AA56" i="3" s="1"/>
  <c r="AA72" i="1"/>
  <c r="AA72" i="3" s="1"/>
  <c r="T19" i="3"/>
  <c r="V19" i="1"/>
  <c r="V19" i="3" s="1"/>
  <c r="Y51" i="1"/>
  <c r="AC51" i="1" s="1"/>
  <c r="AC51" i="3" s="1"/>
  <c r="Y56" i="1"/>
  <c r="Y56" i="3" s="1"/>
  <c r="X22" i="1"/>
  <c r="Y22" i="1" s="1"/>
  <c r="Q22" i="1"/>
  <c r="Q22" i="3" s="1"/>
  <c r="AB29" i="1"/>
  <c r="AB29" i="3" s="1"/>
  <c r="X44" i="3"/>
  <c r="O22" i="3"/>
  <c r="AA29" i="1"/>
  <c r="AA29" i="3" s="1"/>
  <c r="AA44" i="1"/>
  <c r="AA44" i="3" s="1"/>
  <c r="X71" i="3"/>
  <c r="X62" i="3"/>
  <c r="X48" i="3"/>
  <c r="W29" i="1"/>
  <c r="W29" i="3" s="1"/>
  <c r="T25" i="1"/>
  <c r="AA25" i="1" s="1"/>
  <c r="AA25" i="3" s="1"/>
  <c r="W20" i="1"/>
  <c r="W20" i="3" s="1"/>
  <c r="Q16" i="3"/>
  <c r="W16" i="1"/>
  <c r="W16" i="3" s="1"/>
  <c r="T69" i="3"/>
  <c r="T68" i="3"/>
  <c r="T62" i="3"/>
  <c r="Y59" i="1"/>
  <c r="Y59" i="3" s="1"/>
  <c r="U51" i="3"/>
  <c r="W51" i="1"/>
  <c r="W51" i="3" s="1"/>
  <c r="Y47" i="1"/>
  <c r="AC47" i="1" s="1"/>
  <c r="AC47" i="3" s="1"/>
  <c r="Q44" i="3"/>
  <c r="T27" i="1"/>
  <c r="T27" i="3" s="1"/>
  <c r="O27" i="3"/>
  <c r="Q27" i="1"/>
  <c r="Q27" i="3" s="1"/>
  <c r="X27" i="1"/>
  <c r="Y27" i="1" s="1"/>
  <c r="W26" i="1"/>
  <c r="W26" i="3" s="1"/>
  <c r="V25" i="1"/>
  <c r="V25" i="3" s="1"/>
  <c r="Q25" i="1"/>
  <c r="Q25" i="3" s="1"/>
  <c r="V24" i="1"/>
  <c r="V24" i="3" s="1"/>
  <c r="T23" i="3"/>
  <c r="X23" i="3"/>
  <c r="W21" i="1"/>
  <c r="W21" i="3" s="1"/>
  <c r="V18" i="1"/>
  <c r="V18" i="3" s="1"/>
  <c r="T59" i="3"/>
  <c r="T81" i="3"/>
  <c r="T80" i="3"/>
  <c r="AB80" i="3"/>
  <c r="U81" i="3"/>
  <c r="W71" i="1"/>
  <c r="W71" i="3" s="1"/>
  <c r="W50" i="1"/>
  <c r="W50" i="3" s="1"/>
  <c r="S25" i="1"/>
  <c r="S25" i="3" s="1"/>
  <c r="O25" i="3"/>
  <c r="W32" i="1"/>
  <c r="W32" i="3" s="1"/>
  <c r="W39" i="1"/>
  <c r="W39" i="3" s="1"/>
  <c r="W64" i="1"/>
  <c r="W64" i="3" s="1"/>
  <c r="X88" i="3"/>
  <c r="W80" i="3"/>
  <c r="Q80" i="3"/>
  <c r="AA53" i="1"/>
  <c r="AA53" i="3" s="1"/>
  <c r="T53" i="3"/>
  <c r="AA52" i="1"/>
  <c r="AA52" i="3" s="1"/>
  <c r="T52" i="3"/>
  <c r="AB79" i="3"/>
  <c r="U79" i="3"/>
  <c r="AB65" i="1"/>
  <c r="AB65" i="3" s="1"/>
  <c r="U65" i="3"/>
  <c r="AA89" i="3"/>
  <c r="T89" i="3"/>
  <c r="X86" i="3"/>
  <c r="AA66" i="1"/>
  <c r="AA66" i="3" s="1"/>
  <c r="T66" i="3"/>
  <c r="W57" i="1"/>
  <c r="W57" i="3" s="1"/>
  <c r="Q57" i="3"/>
  <c r="AB87" i="3"/>
  <c r="U87" i="3"/>
  <c r="X77" i="3"/>
  <c r="AB62" i="1"/>
  <c r="AB62" i="3" s="1"/>
  <c r="U62" i="3"/>
  <c r="AA82" i="3"/>
  <c r="T82" i="3"/>
  <c r="AA70" i="1"/>
  <c r="AA70" i="3" s="1"/>
  <c r="T70" i="3"/>
  <c r="W68" i="1"/>
  <c r="W68" i="3" s="1"/>
  <c r="Q68" i="3"/>
  <c r="AA54" i="1"/>
  <c r="AA54" i="3" s="1"/>
  <c r="T54" i="3"/>
  <c r="W49" i="1"/>
  <c r="W49" i="3" s="1"/>
  <c r="Q49" i="3"/>
  <c r="AA76" i="3"/>
  <c r="T76" i="3"/>
  <c r="AB56" i="1"/>
  <c r="AB56" i="3" s="1"/>
  <c r="U56" i="3"/>
  <c r="W61" i="1"/>
  <c r="W61" i="3" s="1"/>
  <c r="Q61" i="3"/>
  <c r="AB64" i="1"/>
  <c r="AB64" i="3" s="1"/>
  <c r="U64" i="3"/>
  <c r="AA61" i="1"/>
  <c r="AA61" i="3" s="1"/>
  <c r="T61" i="3"/>
  <c r="W83" i="3"/>
  <c r="AA67" i="1"/>
  <c r="AA67" i="3" s="1"/>
  <c r="T67" i="3"/>
  <c r="W72" i="1"/>
  <c r="W72" i="3" s="1"/>
  <c r="Q72" i="3"/>
  <c r="AA87" i="3"/>
  <c r="T87" i="3"/>
  <c r="AB70" i="1"/>
  <c r="AB70" i="3" s="1"/>
  <c r="U70" i="3"/>
  <c r="AA90" i="3"/>
  <c r="T90" i="3"/>
  <c r="AB59" i="1"/>
  <c r="AB59" i="3" s="1"/>
  <c r="U59" i="3"/>
  <c r="AB85" i="3"/>
  <c r="U85" i="3"/>
  <c r="U23" i="3"/>
  <c r="AB23" i="1"/>
  <c r="AB23" i="3" s="1"/>
  <c r="AB44" i="1"/>
  <c r="AB44" i="3" s="1"/>
  <c r="U44" i="3"/>
  <c r="AB72" i="1"/>
  <c r="AB72" i="3" s="1"/>
  <c r="U72" i="3"/>
  <c r="AA51" i="1"/>
  <c r="AA51" i="3" s="1"/>
  <c r="T51" i="3"/>
  <c r="AC60" i="1"/>
  <c r="AC60" i="3" s="1"/>
  <c r="Y60" i="3"/>
  <c r="Y72" i="1"/>
  <c r="X72" i="3"/>
  <c r="Y49" i="1"/>
  <c r="X49" i="3"/>
  <c r="Y52" i="1"/>
  <c r="X52" i="3"/>
  <c r="AB76" i="3"/>
  <c r="U76" i="3"/>
  <c r="X85" i="3"/>
  <c r="AA65" i="1"/>
  <c r="AA65" i="3" s="1"/>
  <c r="T65" i="3"/>
  <c r="AB50" i="1"/>
  <c r="AB50" i="3" s="1"/>
  <c r="U50" i="3"/>
  <c r="X82" i="3"/>
  <c r="AA83" i="3"/>
  <c r="T83" i="3"/>
  <c r="AB67" i="1"/>
  <c r="AB67" i="3" s="1"/>
  <c r="U67" i="3"/>
  <c r="AB82" i="3"/>
  <c r="U82" i="3"/>
  <c r="X87" i="3"/>
  <c r="W79" i="3"/>
  <c r="Q79" i="3"/>
  <c r="W54" i="1"/>
  <c r="W54" i="3" s="1"/>
  <c r="Q54" i="3"/>
  <c r="AB48" i="1"/>
  <c r="AB48" i="3" s="1"/>
  <c r="U48" i="3"/>
  <c r="AC62" i="1"/>
  <c r="AC62" i="3" s="1"/>
  <c r="Y62" i="3"/>
  <c r="Q69" i="3"/>
  <c r="W69" i="1"/>
  <c r="W69" i="3" s="1"/>
  <c r="Y53" i="1"/>
  <c r="X53" i="3"/>
  <c r="AB74" i="1"/>
  <c r="AB74" i="3" s="1"/>
  <c r="U74" i="3"/>
  <c r="Y50" i="1"/>
  <c r="X50" i="3"/>
  <c r="AB57" i="1"/>
  <c r="AB57" i="3" s="1"/>
  <c r="U57" i="3"/>
  <c r="W84" i="3"/>
  <c r="Q84" i="3"/>
  <c r="AB54" i="1"/>
  <c r="AB54" i="3" s="1"/>
  <c r="U54" i="3"/>
  <c r="X84" i="3"/>
  <c r="Y70" i="1"/>
  <c r="X70" i="3"/>
  <c r="X89" i="3"/>
  <c r="AB49" i="1"/>
  <c r="AB49" i="3" s="1"/>
  <c r="U49" i="3"/>
  <c r="AA63" i="1"/>
  <c r="AA63" i="3" s="1"/>
  <c r="T63" i="3"/>
  <c r="AB61" i="1"/>
  <c r="AB61" i="3" s="1"/>
  <c r="U61" i="3"/>
  <c r="AB66" i="1"/>
  <c r="AB66" i="3" s="1"/>
  <c r="U66" i="3"/>
  <c r="X83" i="3"/>
  <c r="W87" i="3"/>
  <c r="Q87" i="3"/>
  <c r="X79" i="3"/>
  <c r="Y54" i="1"/>
  <c r="X54" i="3"/>
  <c r="AA48" i="1"/>
  <c r="AA48" i="3" s="1"/>
  <c r="T48" i="3"/>
  <c r="Y68" i="1"/>
  <c r="X68" i="3"/>
  <c r="X80" i="3"/>
  <c r="Y61" i="1"/>
  <c r="X61" i="3"/>
  <c r="X81" i="3"/>
  <c r="AA55" i="1"/>
  <c r="AA55" i="3" s="1"/>
  <c r="T55" i="3"/>
  <c r="AA88" i="3"/>
  <c r="T88" i="3"/>
  <c r="T28" i="3"/>
  <c r="AA28" i="1"/>
  <c r="AA28" i="3" s="1"/>
  <c r="AA60" i="1"/>
  <c r="AA60" i="3" s="1"/>
  <c r="T60" i="3"/>
  <c r="W77" i="3"/>
  <c r="Q77" i="3"/>
  <c r="AB73" i="1"/>
  <c r="AB73" i="3" s="1"/>
  <c r="U73" i="3"/>
  <c r="W30" i="1"/>
  <c r="W30" i="3" s="1"/>
  <c r="W46" i="1"/>
  <c r="W46" i="3" s="1"/>
  <c r="AB60" i="1"/>
  <c r="AB60" i="3" s="1"/>
  <c r="U60" i="3"/>
  <c r="AA64" i="1"/>
  <c r="AA64" i="3" s="1"/>
  <c r="T64" i="3"/>
  <c r="X76" i="3"/>
  <c r="AB89" i="3"/>
  <c r="U89" i="3"/>
  <c r="AA74" i="1"/>
  <c r="AA74" i="3" s="1"/>
  <c r="T74" i="3"/>
  <c r="AA49" i="1"/>
  <c r="AA49" i="3" s="1"/>
  <c r="T49" i="3"/>
  <c r="AB84" i="3"/>
  <c r="U84" i="3"/>
  <c r="AB78" i="3"/>
  <c r="U78" i="3"/>
  <c r="Y55" i="1"/>
  <c r="X55" i="3"/>
  <c r="W78" i="3"/>
  <c r="Q78" i="3"/>
  <c r="AB88" i="3"/>
  <c r="U88" i="3"/>
  <c r="Q75" i="3"/>
  <c r="W75" i="1"/>
  <c r="W75" i="3" s="1"/>
  <c r="S18" i="1"/>
  <c r="S18" i="3" s="1"/>
  <c r="Q18" i="1"/>
  <c r="X18" i="1"/>
  <c r="O18" i="3"/>
  <c r="AC74" i="1"/>
  <c r="AC74" i="3" s="1"/>
  <c r="Y74" i="3"/>
  <c r="W86" i="3"/>
  <c r="Q86" i="3"/>
  <c r="AB53" i="1"/>
  <c r="AB53" i="3" s="1"/>
  <c r="U53" i="3"/>
  <c r="AA78" i="3"/>
  <c r="T78" i="3"/>
  <c r="W66" i="1"/>
  <c r="W66" i="3" s="1"/>
  <c r="AB83" i="3"/>
  <c r="U83" i="3"/>
  <c r="X78" i="3"/>
  <c r="AA57" i="1"/>
  <c r="AA57" i="3" s="1"/>
  <c r="T57" i="3"/>
  <c r="AA85" i="3"/>
  <c r="T85" i="3"/>
  <c r="AC71" i="1"/>
  <c r="AC71" i="3" s="1"/>
  <c r="Y71" i="3"/>
  <c r="AA18" i="1"/>
  <c r="AA18" i="3" s="1"/>
  <c r="T18" i="3"/>
  <c r="AB28" i="1"/>
  <c r="AB28" i="3" s="1"/>
  <c r="U28" i="3"/>
  <c r="AC69" i="1"/>
  <c r="AC69" i="3" s="1"/>
  <c r="Y69" i="3"/>
  <c r="AB58" i="1"/>
  <c r="AB58" i="3" s="1"/>
  <c r="U58" i="3"/>
  <c r="Y73" i="1"/>
  <c r="X73" i="3"/>
  <c r="Y57" i="1"/>
  <c r="X57" i="3"/>
  <c r="AA73" i="1"/>
  <c r="AA73" i="3" s="1"/>
  <c r="T73" i="3"/>
  <c r="Y65" i="1"/>
  <c r="X65" i="3"/>
  <c r="X90" i="3"/>
  <c r="W88" i="3"/>
  <c r="Q88" i="3"/>
  <c r="AC58" i="1"/>
  <c r="AC58" i="3" s="1"/>
  <c r="Y58" i="3"/>
  <c r="Y63" i="1"/>
  <c r="X63" i="3"/>
  <c r="AB52" i="1"/>
  <c r="AB52" i="3" s="1"/>
  <c r="U52" i="3"/>
  <c r="AA79" i="3"/>
  <c r="T79" i="3"/>
  <c r="W89" i="3"/>
  <c r="Y66" i="1"/>
  <c r="X66" i="3"/>
  <c r="Y64" i="1"/>
  <c r="X64" i="3"/>
  <c r="W81" i="3"/>
  <c r="AA50" i="1"/>
  <c r="AA50" i="3" s="1"/>
  <c r="T50" i="3"/>
  <c r="AA84" i="3"/>
  <c r="T84" i="3"/>
  <c r="AB63" i="1"/>
  <c r="AB63" i="3" s="1"/>
  <c r="U63" i="3"/>
  <c r="AB90" i="3"/>
  <c r="U90" i="3"/>
  <c r="AB55" i="1"/>
  <c r="AB55" i="3" s="1"/>
  <c r="U55" i="3"/>
  <c r="Q58" i="3"/>
  <c r="W58" i="1"/>
  <c r="W58" i="3" s="1"/>
  <c r="Y67" i="1"/>
  <c r="X67" i="3"/>
  <c r="AC75" i="1"/>
  <c r="AC75" i="3" s="1"/>
  <c r="Y75" i="3"/>
  <c r="AA39" i="1"/>
  <c r="AA39" i="3" s="1"/>
  <c r="T39" i="3"/>
  <c r="AB46" i="1"/>
  <c r="AB46" i="3" s="1"/>
  <c r="U46" i="3"/>
  <c r="Y37" i="1"/>
  <c r="X37" i="3"/>
  <c r="AC42" i="1"/>
  <c r="AC42" i="3" s="1"/>
  <c r="Y42" i="3"/>
  <c r="AA32" i="1"/>
  <c r="AA32" i="3" s="1"/>
  <c r="T32" i="3"/>
  <c r="AA37" i="1"/>
  <c r="AA37" i="3" s="1"/>
  <c r="T37" i="3"/>
  <c r="AA40" i="1"/>
  <c r="AA40" i="3" s="1"/>
  <c r="T40" i="3"/>
  <c r="Y34" i="1"/>
  <c r="X34" i="3"/>
  <c r="AA41" i="1"/>
  <c r="AA41" i="3" s="1"/>
  <c r="T41" i="3"/>
  <c r="AB33" i="1"/>
  <c r="AB33" i="3" s="1"/>
  <c r="U33" i="3"/>
  <c r="AA46" i="1"/>
  <c r="AA46" i="3" s="1"/>
  <c r="T46" i="3"/>
  <c r="AB34" i="1"/>
  <c r="AB34" i="3" s="1"/>
  <c r="U34" i="3"/>
  <c r="AC35" i="1"/>
  <c r="AC35" i="3" s="1"/>
  <c r="Y35" i="3"/>
  <c r="X36" i="3"/>
  <c r="Y36" i="1"/>
  <c r="AC48" i="1"/>
  <c r="AC48" i="3" s="1"/>
  <c r="Y48" i="3"/>
  <c r="W40" i="1"/>
  <c r="W40" i="3" s="1"/>
  <c r="AB41" i="1"/>
  <c r="AB41" i="3" s="1"/>
  <c r="U41" i="3"/>
  <c r="X16" i="3"/>
  <c r="Y16" i="1"/>
  <c r="Y46" i="1"/>
  <c r="X46" i="3"/>
  <c r="AA34" i="1"/>
  <c r="AA34" i="3" s="1"/>
  <c r="T34" i="3"/>
  <c r="X31" i="3"/>
  <c r="Y31" i="1"/>
  <c r="W31" i="1"/>
  <c r="W31" i="3" s="1"/>
  <c r="AA42" i="1"/>
  <c r="AA42" i="3" s="1"/>
  <c r="T42" i="3"/>
  <c r="AC44" i="1"/>
  <c r="AC44" i="3" s="1"/>
  <c r="Y44" i="3"/>
  <c r="AB37" i="1"/>
  <c r="AB37" i="3" s="1"/>
  <c r="U37" i="3"/>
  <c r="AB43" i="1"/>
  <c r="AB43" i="3" s="1"/>
  <c r="U43" i="3"/>
  <c r="X32" i="3"/>
  <c r="Y32" i="1"/>
  <c r="AB39" i="1"/>
  <c r="AB39" i="3" s="1"/>
  <c r="U39" i="3"/>
  <c r="AB31" i="1"/>
  <c r="AB31" i="3" s="1"/>
  <c r="U31" i="3"/>
  <c r="AA38" i="1"/>
  <c r="AA38" i="3" s="1"/>
  <c r="T38" i="3"/>
  <c r="X38" i="3"/>
  <c r="Y38" i="1"/>
  <c r="AA43" i="1"/>
  <c r="AA43" i="3" s="1"/>
  <c r="T43" i="3"/>
  <c r="AB32" i="1"/>
  <c r="AB32" i="3" s="1"/>
  <c r="U32" i="3"/>
  <c r="AB45" i="1"/>
  <c r="AB45" i="3" s="1"/>
  <c r="U45" i="3"/>
  <c r="W28" i="1"/>
  <c r="W28" i="3" s="1"/>
  <c r="Q28" i="3"/>
  <c r="AB36" i="1"/>
  <c r="AB36" i="3" s="1"/>
  <c r="U36" i="3"/>
  <c r="W38" i="1"/>
  <c r="W38" i="3" s="1"/>
  <c r="AA31" i="1"/>
  <c r="AA31" i="3" s="1"/>
  <c r="T31" i="3"/>
  <c r="AB42" i="1"/>
  <c r="AB42" i="3" s="1"/>
  <c r="U42" i="3"/>
  <c r="Y45" i="1"/>
  <c r="X45" i="3"/>
  <c r="AA35" i="1"/>
  <c r="AA35" i="3" s="1"/>
  <c r="T35" i="3"/>
  <c r="AA45" i="1"/>
  <c r="AA45" i="3" s="1"/>
  <c r="T45" i="3"/>
  <c r="AA36" i="1"/>
  <c r="AA36" i="3" s="1"/>
  <c r="T36" i="3"/>
  <c r="AB38" i="1"/>
  <c r="AB38" i="3" s="1"/>
  <c r="U38" i="3"/>
  <c r="Y41" i="1"/>
  <c r="X41" i="3"/>
  <c r="W43" i="1"/>
  <c r="W43" i="3" s="1"/>
  <c r="Q43" i="3"/>
  <c r="AB40" i="1"/>
  <c r="AB40" i="3" s="1"/>
  <c r="U40" i="3"/>
  <c r="W45" i="1"/>
  <c r="W45" i="3" s="1"/>
  <c r="Q45" i="3"/>
  <c r="AA33" i="1"/>
  <c r="AA33" i="3" s="1"/>
  <c r="T33" i="3"/>
  <c r="W37" i="1"/>
  <c r="W37" i="3" s="1"/>
  <c r="AB35" i="1"/>
  <c r="AB35" i="3" s="1"/>
  <c r="U35" i="3"/>
  <c r="AC33" i="1"/>
  <c r="AC33" i="3" s="1"/>
  <c r="Y33" i="3"/>
  <c r="X28" i="3"/>
  <c r="Y28" i="1"/>
  <c r="Y40" i="1"/>
  <c r="X40" i="3"/>
  <c r="W41" i="1"/>
  <c r="W41" i="3" s="1"/>
  <c r="Q41" i="3"/>
  <c r="Y43" i="1"/>
  <c r="X43" i="3"/>
  <c r="W34" i="1"/>
  <c r="W34" i="3" s="1"/>
  <c r="Q34" i="3"/>
  <c r="Y39" i="1"/>
  <c r="X39" i="3"/>
  <c r="Y23" i="3"/>
  <c r="AC23" i="1"/>
  <c r="AC23" i="3" s="1"/>
  <c r="U30" i="3"/>
  <c r="AB30" i="1"/>
  <c r="AB30" i="3" s="1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1"/>
  <c r="AA26" i="3" s="1"/>
  <c r="T26" i="3"/>
  <c r="X17" i="3"/>
  <c r="Y17" i="1"/>
  <c r="AA20" i="1"/>
  <c r="AA20" i="3" s="1"/>
  <c r="T20" i="3"/>
  <c r="Y26" i="1"/>
  <c r="X26" i="3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T21" i="3"/>
  <c r="AA21" i="1"/>
  <c r="AA21" i="3" s="1"/>
  <c r="Y19" i="1"/>
  <c r="X19" i="3"/>
  <c r="Y21" i="1"/>
  <c r="X21" i="3"/>
  <c r="AC29" i="1"/>
  <c r="AC29" i="3" s="1"/>
  <c r="Y29" i="3"/>
  <c r="Y51" i="3" l="1"/>
  <c r="W19" i="1"/>
  <c r="W19" i="3" s="1"/>
  <c r="AA22" i="1"/>
  <c r="AA22" i="3" s="1"/>
  <c r="W24" i="1"/>
  <c r="W24" i="3" s="1"/>
  <c r="AC56" i="1"/>
  <c r="AC56" i="3" s="1"/>
  <c r="X22" i="3"/>
  <c r="AA27" i="1"/>
  <c r="AA27" i="3" s="1"/>
  <c r="W22" i="1"/>
  <c r="W22" i="3" s="1"/>
  <c r="X27" i="3"/>
  <c r="T25" i="3"/>
  <c r="AC59" i="1"/>
  <c r="AC59" i="3" s="1"/>
  <c r="Y47" i="3"/>
  <c r="W25" i="1"/>
  <c r="W25" i="3" s="1"/>
  <c r="Q18" i="3"/>
  <c r="W18" i="1"/>
  <c r="W18" i="3" s="1"/>
  <c r="AC67" i="1"/>
  <c r="AC67" i="3" s="1"/>
  <c r="Y67" i="3"/>
  <c r="AC77" i="3"/>
  <c r="Y77" i="3"/>
  <c r="AC66" i="1"/>
  <c r="AC66" i="3" s="1"/>
  <c r="Y66" i="3"/>
  <c r="AC64" i="1"/>
  <c r="AC64" i="3" s="1"/>
  <c r="Y64" i="3"/>
  <c r="AC61" i="1"/>
  <c r="AC61" i="3" s="1"/>
  <c r="Y61" i="3"/>
  <c r="AC83" i="3"/>
  <c r="Y83" i="3"/>
  <c r="AC50" i="1"/>
  <c r="AC50" i="3" s="1"/>
  <c r="Y50" i="3"/>
  <c r="AC87" i="3"/>
  <c r="Y87" i="3"/>
  <c r="AC82" i="3"/>
  <c r="Y82" i="3"/>
  <c r="AC65" i="1"/>
  <c r="AC65" i="3" s="1"/>
  <c r="Y65" i="3"/>
  <c r="AC63" i="1"/>
  <c r="AC63" i="3" s="1"/>
  <c r="Y63" i="3"/>
  <c r="Y18" i="1"/>
  <c r="X18" i="3"/>
  <c r="AC68" i="1"/>
  <c r="AC68" i="3" s="1"/>
  <c r="Y68" i="3"/>
  <c r="AC79" i="3"/>
  <c r="Y79" i="3"/>
  <c r="AC70" i="1"/>
  <c r="AC70" i="3" s="1"/>
  <c r="Y70" i="3"/>
  <c r="AC53" i="1"/>
  <c r="AC53" i="3" s="1"/>
  <c r="Y53" i="3"/>
  <c r="AC49" i="1"/>
  <c r="AC49" i="3" s="1"/>
  <c r="Y49" i="3"/>
  <c r="AC76" i="3"/>
  <c r="Y76" i="3"/>
  <c r="AC54" i="1"/>
  <c r="AC54" i="3" s="1"/>
  <c r="Y54" i="3"/>
  <c r="AC52" i="1"/>
  <c r="AC52" i="3" s="1"/>
  <c r="Y52" i="3"/>
  <c r="AC57" i="1"/>
  <c r="AC57" i="3" s="1"/>
  <c r="Y57" i="3"/>
  <c r="AC89" i="3"/>
  <c r="Y89" i="3"/>
  <c r="AC55" i="1"/>
  <c r="AC55" i="3" s="1"/>
  <c r="Y55" i="3"/>
  <c r="AC81" i="3"/>
  <c r="Y81" i="3"/>
  <c r="AC84" i="3"/>
  <c r="Y84" i="3"/>
  <c r="AC85" i="3"/>
  <c r="Y85" i="3"/>
  <c r="AC72" i="1"/>
  <c r="AC72" i="3" s="1"/>
  <c r="Y72" i="3"/>
  <c r="AC86" i="3"/>
  <c r="Y86" i="3"/>
  <c r="AC80" i="3"/>
  <c r="Y80" i="3"/>
  <c r="AC90" i="3"/>
  <c r="Y90" i="3"/>
  <c r="AC73" i="1"/>
  <c r="AC73" i="3" s="1"/>
  <c r="Y73" i="3"/>
  <c r="AC78" i="3"/>
  <c r="Y78" i="3"/>
  <c r="AC88" i="3"/>
  <c r="Y88" i="3"/>
  <c r="AC39" i="1"/>
  <c r="AC39" i="3" s="1"/>
  <c r="Y39" i="3"/>
  <c r="AC41" i="1"/>
  <c r="AC41" i="3" s="1"/>
  <c r="Y41" i="3"/>
  <c r="AC34" i="1"/>
  <c r="AC34" i="3" s="1"/>
  <c r="Y34" i="3"/>
  <c r="AC45" i="1"/>
  <c r="AC45" i="3" s="1"/>
  <c r="Y45" i="3"/>
  <c r="AC38" i="1"/>
  <c r="AC38" i="3" s="1"/>
  <c r="Y38" i="3"/>
  <c r="AC32" i="1"/>
  <c r="AC32" i="3" s="1"/>
  <c r="Y32" i="3"/>
  <c r="AC40" i="1"/>
  <c r="AC40" i="3" s="1"/>
  <c r="Y40" i="3"/>
  <c r="AC43" i="1"/>
  <c r="AC43" i="3" s="1"/>
  <c r="Y43" i="3"/>
  <c r="AC37" i="1"/>
  <c r="AC37" i="3" s="1"/>
  <c r="Y37" i="3"/>
  <c r="AC28" i="1"/>
  <c r="AC28" i="3" s="1"/>
  <c r="Y28" i="3"/>
  <c r="AC46" i="1"/>
  <c r="AC46" i="3" s="1"/>
  <c r="Y46" i="3"/>
  <c r="AC36" i="1"/>
  <c r="AC36" i="3" s="1"/>
  <c r="Y36" i="3"/>
  <c r="AC31" i="1"/>
  <c r="AC31" i="3" s="1"/>
  <c r="Y31" i="3"/>
  <c r="Y16" i="3"/>
  <c r="AC16" i="1"/>
  <c r="AC16" i="3" s="1"/>
  <c r="Y24" i="1"/>
  <c r="X24" i="3"/>
  <c r="Y25" i="3"/>
  <c r="AC25" i="1"/>
  <c r="AC25" i="3" s="1"/>
  <c r="AC19" i="1"/>
  <c r="AC19" i="3" s="1"/>
  <c r="Y19" i="3"/>
  <c r="AC30" i="1"/>
  <c r="AC30" i="3" s="1"/>
  <c r="Y30" i="3"/>
  <c r="AC17" i="1"/>
  <c r="AC17" i="3" s="1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AC18" i="1" l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<sst xmlns="http://schemas.openxmlformats.org/spreadsheetml/2006/main" count="136" uniqueCount="65">
  <si>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</si>
  <si>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</si>
  <si>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</si>
  <si>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</si>
  <si>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</si>
  <si>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</si>
  <si>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</si>
  <si>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</si>
  <si>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  <family val="2"/>
      </rPr>
      <t>A=</t>
    </r>
  </si>
  <si>
    <r>
      <t>D</t>
    </r>
    <r>
      <rPr>
        <sz val="10"/>
        <rFont val="Arial"/>
        <family val="2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</si>
  <si>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</si>
  <si>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</si>
  <si>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</si>
  <si>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</si>
  <si>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</si>
  <si>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</si>
  <si>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</si>
  <si>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</si>
  <si>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</si>
  <si>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</si>
  <si>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</si>
  <si>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</si>
  <si>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</si>
  <si>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</si>
  <si>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</si>
  <si>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</si>
  <si>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</si>
  <si>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</si>
  <si>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</si>
  <si>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</si>
  <si>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</si>
  <si>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</si>
  <si>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  <family val="2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</si>
  <si>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</si>
  <si>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</si>
  <si>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</si>
  <si>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</si>
  <si>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</si>
  <si>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</si>
  <si>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</si>
  <si>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</si>
  <si>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</si>
  <si>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</si>
  <si>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</si>
  <si>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</si>
  <si>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</si>
  <si>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</si>
  <si>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</si>
  <si>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</si>
  <si>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</si>
  <si>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</si>
  <si>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</si>
  <si>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</si>
  <si>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</si>
  <si>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</si>
  <si>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</si>
  <si>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</si>
  <si>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</si>
  <si>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</si>
  <si>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</si>
  <si>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</si>
  <si>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200424A</t>
  </si>
  <si>
    <t>I-526 Longpoint Rd</t>
  </si>
  <si>
    <t>Mt. Pleasant, SC</t>
  </si>
  <si>
    <t>DMT-01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</si>
</sst>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Entry'!$N$16:$N$110</c:f>
              <c:numCache>
                <c:formatCode>0.0</c:formatCode>
                <c:ptCount val="95"/>
                <c:pt idx="0">
                  <c:v>2.333333333333333</c:v>
                </c:pt>
                <c:pt idx="1">
                  <c:v>1.2727272727272723</c:v>
                </c:pt>
                <c:pt idx="2">
                  <c:v>1.9280397022332501</c:v>
                </c:pt>
                <c:pt idx="3">
                  <c:v>3.2857142857142869</c:v>
                </c:pt>
                <c:pt idx="4">
                  <c:v>1.2669104204753197</c:v>
                </c:pt>
                <c:pt idx="5">
                  <c:v>1.8260869565217392</c:v>
                </c:pt>
                <c:pt idx="6">
                  <c:v>1.2769211897381272</c:v>
                </c:pt>
                <c:pt idx="7">
                  <c:v>1.1572567558734996</c:v>
                </c:pt>
                <c:pt idx="8">
                  <c:v>0.49204603358483495</c:v>
                </c:pt>
                <c:pt idx="9">
                  <c:v>6.6645903708804619E-2</c:v>
                </c:pt>
                <c:pt idx="10">
                  <c:v>1.603483686037916</c:v>
                </c:pt>
                <c:pt idx="11">
                  <c:v>-4.717540589691141E-2</c:v>
                </c:pt>
                <c:pt idx="12">
                  <c:v>0.28137179087949055</c:v>
                </c:pt>
                <c:pt idx="13">
                  <c:v>2.4138328956295583</c:v>
                </c:pt>
                <c:pt idx="14">
                  <c:v>0.13500030749506742</c:v>
                </c:pt>
                <c:pt idx="15">
                  <c:v>0.15549903710398996</c:v>
                </c:pt>
                <c:pt idx="16">
                  <c:v>0.2378694129336848</c:v>
                </c:pt>
                <c:pt idx="17">
                  <c:v>0</c:v>
                </c:pt>
                <c:pt idx="18">
                  <c:v>0.21141377206475936</c:v>
                </c:pt>
                <c:pt idx="19">
                  <c:v>0.6619061398571674</c:v>
                </c:pt>
                <c:pt idx="20">
                  <c:v>0.96265272629725007</c:v>
                </c:pt>
                <c:pt idx="21">
                  <c:v>0.98499827596506639</c:v>
                </c:pt>
                <c:pt idx="22">
                  <c:v>0.66339556552043544</c:v>
                </c:pt>
                <c:pt idx="23">
                  <c:v>2.8860107309099949</c:v>
                </c:pt>
                <c:pt idx="24">
                  <c:v>4.0942360578242534</c:v>
                </c:pt>
                <c:pt idx="25">
                  <c:v>4.1032245630863891</c:v>
                </c:pt>
                <c:pt idx="26">
                  <c:v>3.1342446412235914</c:v>
                </c:pt>
                <c:pt idx="27">
                  <c:v>2.9954711708980541</c:v>
                </c:pt>
                <c:pt idx="28">
                  <c:v>2.6022666536647936</c:v>
                </c:pt>
                <c:pt idx="29">
                  <c:v>2.7160641075087106</c:v>
                </c:pt>
                <c:pt idx="30">
                  <c:v>0.31788640195448742</c:v>
                </c:pt>
                <c:pt idx="31">
                  <c:v>0.23172047841436147</c:v>
                </c:pt>
                <c:pt idx="32">
                  <c:v>0.16486059919626575</c:v>
                </c:pt>
                <c:pt idx="33">
                  <c:v>0.23494177125987567</c:v>
                </c:pt>
                <c:pt idx="34">
                  <c:v>0.17010671894417723</c:v>
                </c:pt>
                <c:pt idx="35">
                  <c:v>0.25141804548361907</c:v>
                </c:pt>
                <c:pt idx="36">
                  <c:v>0.18945362411316977</c:v>
                </c:pt>
                <c:pt idx="37">
                  <c:v>0.30052158340668328</c:v>
                </c:pt>
                <c:pt idx="38">
                  <c:v>0.20536186754405683</c:v>
                </c:pt>
                <c:pt idx="39">
                  <c:v>2.0814405589228446</c:v>
                </c:pt>
                <c:pt idx="40">
                  <c:v>3.0494528177507823</c:v>
                </c:pt>
                <c:pt idx="41">
                  <c:v>3.7272105296093105</c:v>
                </c:pt>
                <c:pt idx="42">
                  <c:v>1.3223292492137635</c:v>
                </c:pt>
                <c:pt idx="43">
                  <c:v>0.16721548177884304</c:v>
                </c:pt>
                <c:pt idx="44">
                  <c:v>0.50662691970292983</c:v>
                </c:pt>
                <c:pt idx="45">
                  <c:v>0.85229852397396688</c:v>
                </c:pt>
                <c:pt idx="46">
                  <c:v>0.6611823806911804</c:v>
                </c:pt>
                <c:pt idx="47">
                  <c:v>0.37009685216708393</c:v>
                </c:pt>
                <c:pt idx="48">
                  <c:v>0.30827789512614168</c:v>
                </c:pt>
                <c:pt idx="49">
                  <c:v>0.23098103051591048</c:v>
                </c:pt>
                <c:pt idx="50">
                  <c:v>0.28369177357239006</c:v>
                </c:pt>
                <c:pt idx="51">
                  <c:v>0.2782186788818532</c:v>
                </c:pt>
                <c:pt idx="52">
                  <c:v>0.36585840425579463</c:v>
                </c:pt>
                <c:pt idx="53">
                  <c:v>0.29634416072003206</c:v>
                </c:pt>
                <c:pt idx="54">
                  <c:v>0.27590523361851399</c:v>
                </c:pt>
                <c:pt idx="55">
                  <c:v>0.28174592820901262</c:v>
                </c:pt>
                <c:pt idx="56">
                  <c:v>0.27943714930062219</c:v>
                </c:pt>
                <c:pt idx="57">
                  <c:v>0.28304463550710923</c:v>
                </c:pt>
                <c:pt idx="58">
                  <c:v>0.27728108215343772</c:v>
                </c:pt>
                <c:pt idx="59">
                  <c:v>0.27773760885977278</c:v>
                </c:pt>
              </c:numCache>
            </c:numRef>
          </c:xVal>
          <c:yVal>
            <c:numRef>
              <c:f>'Data Entry'!$B$16:$B$110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7-4ACA-8A04-43EF9A2B6387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7-4ACA-8A04-43EF9A2B6387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7-4ACA-8A04-43EF9A2B638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7-4ACA-8A04-43EF9A2B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55680"/>
        <c:axId val="204151520"/>
      </c:scatterChart>
      <c:valAx>
        <c:axId val="20395568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151520"/>
        <c:crosses val="autoZero"/>
        <c:crossBetween val="midCat"/>
      </c:valAx>
      <c:valAx>
        <c:axId val="20415152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9556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Entry'!$AC$16:$AC$110</c:f>
              <c:numCache>
                <c:formatCode>0.0</c:formatCode>
                <c:ptCount val="95"/>
                <c:pt idx="0">
                  <c:v>784.21270166061379</c:v>
                </c:pt>
                <c:pt idx="1">
                  <c:v>831.31258388999561</c:v>
                </c:pt>
                <c:pt idx="2">
                  <c:v>781.10683833615781</c:v>
                </c:pt>
                <c:pt idx="3">
                  <c:v>779.82980438646814</c:v>
                </c:pt>
                <c:pt idx="4">
                  <c:v>647.85007208078309</c:v>
                </c:pt>
                <c:pt idx="5">
                  <c:v>495.01034892743536</c:v>
                </c:pt>
                <c:pt idx="6">
                  <c:v>237.99096888228647</c:v>
                </c:pt>
                <c:pt idx="7">
                  <c:v>161.8849097165062</c:v>
                </c:pt>
                <c:pt idx="8">
                  <c:v>65.39946482777404</c:v>
                </c:pt>
                <c:pt idx="9">
                  <c:v>12.091081613483082</c:v>
                </c:pt>
                <c:pt idx="10">
                  <c:v>253.02468259023749</c:v>
                </c:pt>
                <c:pt idx="11">
                  <c:v>-3.841631381682006</c:v>
                </c:pt>
                <c:pt idx="12">
                  <c:v>61.275078959108654</c:v>
                </c:pt>
                <c:pt idx="13">
                  <c:v>241.0530380246766</c:v>
                </c:pt>
                <c:pt idx="14">
                  <c:v>62.23018754997053</c:v>
                </c:pt>
                <c:pt idx="15">
                  <c:v>79.371152542544095</c:v>
                </c:pt>
                <c:pt idx="16">
                  <c:v>127.32908306249</c:v>
                </c:pt>
                <c:pt idx="17">
                  <c:v>0</c:v>
                </c:pt>
                <c:pt idx="18">
                  <c:v>106.48190709698808</c:v>
                </c:pt>
                <c:pt idx="19">
                  <c:v>471.94777928929096</c:v>
                </c:pt>
                <c:pt idx="20">
                  <c:v>322.97874664972699</c:v>
                </c:pt>
                <c:pt idx="21">
                  <c:v>763.84703600877322</c:v>
                </c:pt>
                <c:pt idx="22">
                  <c:v>312.28299528112132</c:v>
                </c:pt>
                <c:pt idx="23">
                  <c:v>433.92086212069472</c:v>
                </c:pt>
                <c:pt idx="24">
                  <c:v>1482.7802560899249</c:v>
                </c:pt>
                <c:pt idx="25">
                  <c:v>728.02764626085991</c:v>
                </c:pt>
                <c:pt idx="26">
                  <c:v>1088.1537132035883</c:v>
                </c:pt>
                <c:pt idx="27">
                  <c:v>486.50968809953019</c:v>
                </c:pt>
                <c:pt idx="28">
                  <c:v>511.78929212931547</c:v>
                </c:pt>
                <c:pt idx="29">
                  <c:v>475.53359815574242</c:v>
                </c:pt>
                <c:pt idx="30">
                  <c:v>120.12761949488778</c:v>
                </c:pt>
                <c:pt idx="31">
                  <c:v>121.16952564735826</c:v>
                </c:pt>
                <c:pt idx="32">
                  <c:v>97.786000212625538</c:v>
                </c:pt>
                <c:pt idx="33">
                  <c:v>77.155196154046806</c:v>
                </c:pt>
                <c:pt idx="34">
                  <c:v>72.949304036150821</c:v>
                </c:pt>
                <c:pt idx="35">
                  <c:v>108.87601889508687</c:v>
                </c:pt>
                <c:pt idx="36">
                  <c:v>105.70788808405827</c:v>
                </c:pt>
                <c:pt idx="37">
                  <c:v>111.86935553093497</c:v>
                </c:pt>
                <c:pt idx="38">
                  <c:v>78.468159967657854</c:v>
                </c:pt>
                <c:pt idx="39">
                  <c:v>355.24098086493279</c:v>
                </c:pt>
                <c:pt idx="40">
                  <c:v>2204.442208947471</c:v>
                </c:pt>
                <c:pt idx="41">
                  <c:v>355.74858915750008</c:v>
                </c:pt>
                <c:pt idx="42">
                  <c:v>178.78211666376609</c:v>
                </c:pt>
                <c:pt idx="43">
                  <c:v>47.060344397264316</c:v>
                </c:pt>
                <c:pt idx="44">
                  <c:v>74.466135140341777</c:v>
                </c:pt>
                <c:pt idx="45">
                  <c:v>228.33393281143913</c:v>
                </c:pt>
                <c:pt idx="46">
                  <c:v>1239.6449764057438</c:v>
                </c:pt>
                <c:pt idx="47">
                  <c:v>1250.0942767531462</c:v>
                </c:pt>
                <c:pt idx="48">
                  <c:v>857.59331225961648</c:v>
                </c:pt>
                <c:pt idx="49">
                  <c:v>737.15046399157814</c:v>
                </c:pt>
                <c:pt idx="50">
                  <c:v>985.68612346763427</c:v>
                </c:pt>
                <c:pt idx="51">
                  <c:v>929.65642618050072</c:v>
                </c:pt>
                <c:pt idx="52">
                  <c:v>1362.3213107827207</c:v>
                </c:pt>
                <c:pt idx="53">
                  <c:v>1068.0803187795645</c:v>
                </c:pt>
                <c:pt idx="54">
                  <c:v>973.44781783771293</c:v>
                </c:pt>
                <c:pt idx="55">
                  <c:v>1046.3505157973716</c:v>
                </c:pt>
                <c:pt idx="56">
                  <c:v>1015.4146336502642</c:v>
                </c:pt>
                <c:pt idx="57">
                  <c:v>1005.7618991200314</c:v>
                </c:pt>
                <c:pt idx="58">
                  <c:v>1007.7369432180382</c:v>
                </c:pt>
                <c:pt idx="59">
                  <c:v>1002.1039474104558</c:v>
                </c:pt>
              </c:numCache>
            </c:numRef>
          </c:xVal>
          <c:yVal>
            <c:numRef>
              <c:f>'Data Entry'!$B$16:$B$110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20-4423-A001-D8E1D744B894}"/>
            </c:ext>
          </c:extLst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228.2878647</c:v>
                </c:pt>
                <c:pt idx="1">
                  <c:v>243.50705567999995</c:v>
                </c:pt>
                <c:pt idx="2">
                  <c:v>281.55503312999997</c:v>
                </c:pt>
                <c:pt idx="3">
                  <c:v>350.04139254000006</c:v>
                </c:pt>
                <c:pt idx="4">
                  <c:v>251.11665117000001</c:v>
                </c:pt>
                <c:pt idx="5">
                  <c:v>243.50705568000004</c:v>
                </c:pt>
                <c:pt idx="6">
                  <c:v>136.97271881999998</c:v>
                </c:pt>
                <c:pt idx="7">
                  <c:v>106.53433685999998</c:v>
                </c:pt>
                <c:pt idx="8">
                  <c:v>45.657572940000009</c:v>
                </c:pt>
                <c:pt idx="9">
                  <c:v>7.6095954899999985</c:v>
                </c:pt>
                <c:pt idx="10">
                  <c:v>167.41110078</c:v>
                </c:pt>
                <c:pt idx="11">
                  <c:v>-2.0885400000000001</c:v>
                </c:pt>
                <c:pt idx="12">
                  <c:v>38.047977449999991</c:v>
                </c:pt>
                <c:pt idx="13">
                  <c:v>197.84948274000004</c:v>
                </c:pt>
                <c:pt idx="14">
                  <c:v>30.438381959999965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20-4423-A001-D8E1D744B894}"/>
            </c:ext>
          </c:extLst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Entry'!$Z$16:$Z$110</c:f>
              <c:numCache>
                <c:formatCode>0.0</c:formatCode>
                <c:ptCount val="95"/>
                <c:pt idx="0">
                  <c:v>228.2878647</c:v>
                </c:pt>
                <c:pt idx="1">
                  <c:v>243.50705567999995</c:v>
                </c:pt>
                <c:pt idx="2">
                  <c:v>281.55503312999997</c:v>
                </c:pt>
                <c:pt idx="3">
                  <c:v>350.04139254000006</c:v>
                </c:pt>
                <c:pt idx="4">
                  <c:v>251.11665117000001</c:v>
                </c:pt>
                <c:pt idx="5">
                  <c:v>243.50705568000004</c:v>
                </c:pt>
                <c:pt idx="6">
                  <c:v>136.97271881999998</c:v>
                </c:pt>
                <c:pt idx="7">
                  <c:v>106.53433685999998</c:v>
                </c:pt>
                <c:pt idx="8">
                  <c:v>45.657572940000009</c:v>
                </c:pt>
                <c:pt idx="9">
                  <c:v>7.6095954899999985</c:v>
                </c:pt>
                <c:pt idx="10">
                  <c:v>167.41110078</c:v>
                </c:pt>
                <c:pt idx="11">
                  <c:v>-2.0885400000000001</c:v>
                </c:pt>
                <c:pt idx="12">
                  <c:v>38.047977449999991</c:v>
                </c:pt>
                <c:pt idx="13">
                  <c:v>197.84948274000004</c:v>
                </c:pt>
                <c:pt idx="14">
                  <c:v>30.438381959999965</c:v>
                </c:pt>
                <c:pt idx="15">
                  <c:v>38.047977449999991</c:v>
                </c:pt>
                <c:pt idx="16">
                  <c:v>60.876763919999959</c:v>
                </c:pt>
                <c:pt idx="17">
                  <c:v>0</c:v>
                </c:pt>
                <c:pt idx="18">
                  <c:v>53.267168429999991</c:v>
                </c:pt>
                <c:pt idx="19">
                  <c:v>213.06867372000002</c:v>
                </c:pt>
                <c:pt idx="20">
                  <c:v>190.23988725000004</c:v>
                </c:pt>
                <c:pt idx="21">
                  <c:v>342.43179705</c:v>
                </c:pt>
                <c:pt idx="22">
                  <c:v>167.41110078000006</c:v>
                </c:pt>
                <c:pt idx="23">
                  <c:v>342.43179705</c:v>
                </c:pt>
                <c:pt idx="24">
                  <c:v>852.27469488000008</c:v>
                </c:pt>
                <c:pt idx="25">
                  <c:v>547.89087527999993</c:v>
                </c:pt>
                <c:pt idx="26">
                  <c:v>646.81561665000015</c:v>
                </c:pt>
                <c:pt idx="27">
                  <c:v>388.08936999000002</c:v>
                </c:pt>
                <c:pt idx="28">
                  <c:v>388.08936998999997</c:v>
                </c:pt>
                <c:pt idx="29">
                  <c:v>380.47977450000002</c:v>
                </c:pt>
                <c:pt idx="30">
                  <c:v>76.095954900000066</c:v>
                </c:pt>
                <c:pt idx="31">
                  <c:v>68.486359410000034</c:v>
                </c:pt>
                <c:pt idx="32">
                  <c:v>53.267168429999963</c:v>
                </c:pt>
                <c:pt idx="33">
                  <c:v>53.267168429999991</c:v>
                </c:pt>
                <c:pt idx="34">
                  <c:v>45.65757293999993</c:v>
                </c:pt>
                <c:pt idx="35">
                  <c:v>68.486359410000034</c:v>
                </c:pt>
                <c:pt idx="36">
                  <c:v>60.876763919999931</c:v>
                </c:pt>
                <c:pt idx="37">
                  <c:v>76.095954899999981</c:v>
                </c:pt>
                <c:pt idx="38">
                  <c:v>53.267168429999963</c:v>
                </c:pt>
                <c:pt idx="39">
                  <c:v>327.21260607000005</c:v>
                </c:pt>
                <c:pt idx="40">
                  <c:v>1149.0489189899997</c:v>
                </c:pt>
                <c:pt idx="41">
                  <c:v>418.52775195000004</c:v>
                </c:pt>
                <c:pt idx="42">
                  <c:v>197.84948274000001</c:v>
                </c:pt>
                <c:pt idx="43">
                  <c:v>38.04797745000009</c:v>
                </c:pt>
                <c:pt idx="44">
                  <c:v>83.705550390000013</c:v>
                </c:pt>
                <c:pt idx="45">
                  <c:v>190.23988724999995</c:v>
                </c:pt>
                <c:pt idx="46">
                  <c:v>509.84289782999991</c:v>
                </c:pt>
                <c:pt idx="47">
                  <c:v>441.35653841999977</c:v>
                </c:pt>
                <c:pt idx="48">
                  <c:v>319.60301057999999</c:v>
                </c:pt>
                <c:pt idx="49">
                  <c:v>266.33584214999979</c:v>
                </c:pt>
                <c:pt idx="50">
                  <c:v>350.04139254000017</c:v>
                </c:pt>
                <c:pt idx="51">
                  <c:v>334.82220155999983</c:v>
                </c:pt>
                <c:pt idx="52">
                  <c:v>479.40451586999967</c:v>
                </c:pt>
                <c:pt idx="53">
                  <c:v>380.47977449999979</c:v>
                </c:pt>
                <c:pt idx="54">
                  <c:v>350.04139253999983</c:v>
                </c:pt>
                <c:pt idx="55">
                  <c:v>372.87017900999996</c:v>
                </c:pt>
                <c:pt idx="56">
                  <c:v>365.26058351999967</c:v>
                </c:pt>
                <c:pt idx="57">
                  <c:v>365.26058351999995</c:v>
                </c:pt>
                <c:pt idx="58">
                  <c:v>365.26058351999967</c:v>
                </c:pt>
                <c:pt idx="59">
                  <c:v>365.26058351999967</c:v>
                </c:pt>
              </c:numCache>
            </c:numRef>
          </c:xVal>
          <c:yVal>
            <c:numRef>
              <c:f>'Data Entry'!$B$16:$B$110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20-4423-A001-D8E1D744B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020032"/>
        <c:axId val="204020416"/>
      </c:scatterChart>
      <c:valAx>
        <c:axId val="20402003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020416"/>
        <c:crosses val="autoZero"/>
        <c:crossBetween val="midCat"/>
      </c:valAx>
      <c:valAx>
        <c:axId val="2040204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0200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Entry'!$R$16:$R$110</c:f>
              <c:numCache>
                <c:formatCode>0.00</c:formatCode>
                <c:ptCount val="9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1.8880812692953022</c:v>
                </c:pt>
                <c:pt idx="8">
                  <c:v>1.7961425154394299</c:v>
                </c:pt>
                <c:pt idx="9">
                  <c:v>2.0925186502998501</c:v>
                </c:pt>
                <c:pt idx="10">
                  <c:v>-1</c:v>
                </c:pt>
                <c:pt idx="11">
                  <c:v>2.671754966463415</c:v>
                </c:pt>
                <c:pt idx="12">
                  <c:v>2.1369667469295415</c:v>
                </c:pt>
                <c:pt idx="13">
                  <c:v>-1</c:v>
                </c:pt>
                <c:pt idx="14">
                  <c:v>3.263579619893429</c:v>
                </c:pt>
                <c:pt idx="15">
                  <c:v>3.3988207485795456</c:v>
                </c:pt>
                <c:pt idx="16">
                  <c:v>3.4171313304205362</c:v>
                </c:pt>
                <c:pt idx="17">
                  <c:v>4.2305366403785492</c:v>
                </c:pt>
                <c:pt idx="18">
                  <c:v>3.1220245091231624</c:v>
                </c:pt>
                <c:pt idx="19">
                  <c:v>3.850165149706458</c:v>
                </c:pt>
                <c:pt idx="20">
                  <c:v>2.284328826241135</c:v>
                </c:pt>
                <c:pt idx="21">
                  <c:v>3.887993356587375</c:v>
                </c:pt>
                <c:pt idx="22">
                  <c:v>2.7334880899424014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2.071611081415929</c:v>
                </c:pt>
                <c:pt idx="31">
                  <c:v>2.495043741540055</c:v>
                </c:pt>
                <c:pt idx="32">
                  <c:v>2.6623322199191106</c:v>
                </c:pt>
                <c:pt idx="33">
                  <c:v>1.8245201338051349</c:v>
                </c:pt>
                <c:pt idx="34">
                  <c:v>2.1106085291090388</c:v>
                </c:pt>
                <c:pt idx="35">
                  <c:v>2.0941971872641512</c:v>
                </c:pt>
                <c:pt idx="36">
                  <c:v>2.4163994512457712</c:v>
                </c:pt>
                <c:pt idx="37">
                  <c:v>1.8634739750150513</c:v>
                </c:pt>
                <c:pt idx="38">
                  <c:v>1.8689298633952258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1.4842004742529347</c:v>
                </c:pt>
                <c:pt idx="44">
                  <c:v>1.057677809505106</c:v>
                </c:pt>
                <c:pt idx="45">
                  <c:v>1.4028049813624683</c:v>
                </c:pt>
                <c:pt idx="46">
                  <c:v>4.7593464166877055</c:v>
                </c:pt>
                <c:pt idx="47">
                  <c:v>7.2308725572916668</c:v>
                </c:pt>
                <c:pt idx="48">
                  <c:v>6.1773757199610042</c:v>
                </c:pt>
                <c:pt idx="49">
                  <c:v>6.7536400988260663</c:v>
                </c:pt>
                <c:pt idx="50">
                  <c:v>7.1061115893992923</c:v>
                </c:pt>
                <c:pt idx="51">
                  <c:v>6.8168475991658957</c:v>
                </c:pt>
                <c:pt idx="52">
                  <c:v>7.3022804373147947</c:v>
                </c:pt>
                <c:pt idx="53">
                  <c:v>7.0409651446837147</c:v>
                </c:pt>
                <c:pt idx="54">
                  <c:v>6.8484801406491496</c:v>
                </c:pt>
                <c:pt idx="55">
                  <c:v>7.0336252968478243</c:v>
                </c:pt>
                <c:pt idx="56">
                  <c:v>6.841413752087349</c:v>
                </c:pt>
                <c:pt idx="57">
                  <c:v>6.6530898388865438</c:v>
                </c:pt>
                <c:pt idx="58">
                  <c:v>6.6911961886557245</c:v>
                </c:pt>
                <c:pt idx="59">
                  <c:v>6.5830858427518431</c:v>
                </c:pt>
              </c:numCache>
            </c:numRef>
          </c:xVal>
          <c:yVal>
            <c:numRef>
              <c:f>'Data Entry'!$B$16:$B$110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E7-B1E1-7423BAB0A75C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Entry'!$S$16:$S$110</c:f>
              <c:numCache>
                <c:formatCode>0.00</c:formatCode>
                <c:ptCount val="95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-1</c:v>
                </c:pt>
                <c:pt idx="7">
                  <c:v>2.6212336412649568</c:v>
                </c:pt>
                <c:pt idx="8">
                  <c:v>2.4248512548155525</c:v>
                </c:pt>
                <c:pt idx="9">
                  <c:v>3.077213526467073</c:v>
                </c:pt>
                <c:pt idx="10">
                  <c:v>-1</c:v>
                </c:pt>
                <c:pt idx="11">
                  <c:v>4.5052220589487053</c:v>
                </c:pt>
                <c:pt idx="12">
                  <c:v>3.1797866267380916</c:v>
                </c:pt>
                <c:pt idx="13">
                  <c:v>-1</c:v>
                </c:pt>
                <c:pt idx="14">
                  <c:v>6.1556857055632577</c:v>
                </c:pt>
                <c:pt idx="15">
                  <c:v>6.5582135350756898</c:v>
                </c:pt>
                <c:pt idx="16">
                  <c:v>6.6134134157646791</c:v>
                </c:pt>
                <c:pt idx="17">
                  <c:v>9.227634522636027</c:v>
                </c:pt>
                <c:pt idx="18">
                  <c:v>5.7442602384031485</c:v>
                </c:pt>
                <c:pt idx="19">
                  <c:v>7.9663845334841552</c:v>
                </c:pt>
                <c:pt idx="20">
                  <c:v>3.5283926916459585</c:v>
                </c:pt>
                <c:pt idx="21">
                  <c:v>8.0888218110649479</c:v>
                </c:pt>
                <c:pt idx="22">
                  <c:v>4.6686603149372683</c:v>
                </c:pt>
                <c:pt idx="23">
                  <c:v>-1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-1</c:v>
                </c:pt>
                <c:pt idx="28">
                  <c:v>-1</c:v>
                </c:pt>
                <c:pt idx="29">
                  <c:v>-1</c:v>
                </c:pt>
                <c:pt idx="30">
                  <c:v>3.0293837958860368</c:v>
                </c:pt>
                <c:pt idx="31">
                  <c:v>4.0490710905662688</c:v>
                </c:pt>
                <c:pt idx="32">
                  <c:v>4.4804596790274198</c:v>
                </c:pt>
                <c:pt idx="33">
                  <c:v>2.484879746339971</c:v>
                </c:pt>
                <c:pt idx="34">
                  <c:v>3.1188138982154685</c:v>
                </c:pt>
                <c:pt idx="35">
                  <c:v>3.081065127775807</c:v>
                </c:pt>
                <c:pt idx="36">
                  <c:v>3.85173750745163</c:v>
                </c:pt>
                <c:pt idx="37">
                  <c:v>2.5681350845416073</c:v>
                </c:pt>
                <c:pt idx="38">
                  <c:v>2.5798743341502841</c:v>
                </c:pt>
                <c:pt idx="39">
                  <c:v>-1</c:v>
                </c:pt>
                <c:pt idx="40">
                  <c:v>-1</c:v>
                </c:pt>
                <c:pt idx="41">
                  <c:v>-1</c:v>
                </c:pt>
                <c:pt idx="42">
                  <c:v>-1</c:v>
                </c:pt>
                <c:pt idx="43">
                  <c:v>1.8007020928181894</c:v>
                </c:pt>
                <c:pt idx="44">
                  <c:v>1.0614627524907041</c:v>
                </c:pt>
                <c:pt idx="45">
                  <c:v>1.6490326455715911</c:v>
                </c:pt>
                <c:pt idx="46">
                  <c:v>11.088869704221958</c:v>
                </c:pt>
                <c:pt idx="47">
                  <c:v>21.293692080699856</c:v>
                </c:pt>
                <c:pt idx="48">
                  <c:v>16.655885724059083</c:v>
                </c:pt>
                <c:pt idx="49">
                  <c:v>19.142233573924344</c:v>
                </c:pt>
                <c:pt idx="50">
                  <c:v>20.723324250310224</c:v>
                </c:pt>
                <c:pt idx="51">
                  <c:v>19.422443135770081</c:v>
                </c:pt>
                <c:pt idx="52">
                  <c:v>21.622641019606331</c:v>
                </c:pt>
                <c:pt idx="53">
                  <c:v>20.427710272317558</c:v>
                </c:pt>
                <c:pt idx="54">
                  <c:v>19.563223630443815</c:v>
                </c:pt>
                <c:pt idx="55">
                  <c:v>20.39450000679955</c:v>
                </c:pt>
                <c:pt idx="56">
                  <c:v>19.53174304337594</c:v>
                </c:pt>
                <c:pt idx="57">
                  <c:v>18.699498158311002</c:v>
                </c:pt>
                <c:pt idx="58">
                  <c:v>18.866847443920769</c:v>
                </c:pt>
                <c:pt idx="59">
                  <c:v>18.393463499849837</c:v>
                </c:pt>
              </c:numCache>
            </c:numRef>
          </c:xVal>
          <c:yVal>
            <c:numRef>
              <c:f>'Data Entry'!$B$16:$B$110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C-4AE7-B1E1-7423BAB0A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93912"/>
        <c:axId val="204228760"/>
      </c:scatterChart>
      <c:valAx>
        <c:axId val="205093912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228760"/>
        <c:crosses val="autoZero"/>
        <c:crossBetween val="midCat"/>
      </c:valAx>
      <c:valAx>
        <c:axId val="2042287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50939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Entry'!$AA$16:$AA$110</c:f>
              <c:numCache>
                <c:formatCode>0</c:formatCode>
                <c:ptCount val="9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340.55818210147334</c:v>
                </c:pt>
                <c:pt idx="8">
                  <c:v>339.01471590425041</c:v>
                </c:pt>
                <c:pt idx="9">
                  <c:v>433.3928180377863</c:v>
                </c:pt>
                <c:pt idx="10">
                  <c:v>-99</c:v>
                </c:pt>
                <c:pt idx="11">
                  <c:v>650.83567125146237</c:v>
                </c:pt>
                <c:pt idx="12">
                  <c:v>515.97270458787068</c:v>
                </c:pt>
                <c:pt idx="13">
                  <c:v>-99</c:v>
                </c:pt>
                <c:pt idx="14">
                  <c:v>956.39351756248607</c:v>
                </c:pt>
                <c:pt idx="15">
                  <c:v>1048.4849537579089</c:v>
                </c:pt>
                <c:pt idx="16">
                  <c:v>1098.132236884903</c:v>
                </c:pt>
                <c:pt idx="17">
                  <c:v>1489.6836366293126</c:v>
                </c:pt>
                <c:pt idx="18">
                  <c:v>1056.9676105747137</c:v>
                </c:pt>
                <c:pt idx="19">
                  <c:v>1423.0471781225247</c:v>
                </c:pt>
                <c:pt idx="20">
                  <c:v>766.73953243171172</c:v>
                </c:pt>
                <c:pt idx="21">
                  <c:v>1540.6225809500174</c:v>
                </c:pt>
                <c:pt idx="22">
                  <c:v>1024.0407764924639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906.34374671867715</c:v>
                </c:pt>
                <c:pt idx="31">
                  <c:v>1172.2911084701277</c:v>
                </c:pt>
                <c:pt idx="32">
                  <c:v>1302.5204936031355</c:v>
                </c:pt>
                <c:pt idx="33">
                  <c:v>831.59678854513845</c:v>
                </c:pt>
                <c:pt idx="34">
                  <c:v>1020.9854235418727</c:v>
                </c:pt>
                <c:pt idx="35">
                  <c:v>1034.1613283233273</c:v>
                </c:pt>
                <c:pt idx="36">
                  <c:v>1264.3493474304896</c:v>
                </c:pt>
                <c:pt idx="37">
                  <c:v>933.66913366439837</c:v>
                </c:pt>
                <c:pt idx="38">
                  <c:v>957.11544139806597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792.60078559070314</c:v>
                </c:pt>
                <c:pt idx="44">
                  <c:v>528.78680322405012</c:v>
                </c:pt>
                <c:pt idx="45">
                  <c:v>766.62933640715573</c:v>
                </c:pt>
                <c:pt idx="46">
                  <c:v>3594.4148271331351</c:v>
                </c:pt>
                <c:pt idx="47">
                  <c:v>6171.6049144894732</c:v>
                </c:pt>
                <c:pt idx="48">
                  <c:v>5158.1711327509511</c:v>
                </c:pt>
                <c:pt idx="49">
                  <c:v>5866.2969786327239</c:v>
                </c:pt>
                <c:pt idx="50">
                  <c:v>6357.8010262970965</c:v>
                </c:pt>
                <c:pt idx="51">
                  <c:v>6136.9152492256253</c:v>
                </c:pt>
                <c:pt idx="52">
                  <c:v>6797.9814884559928</c:v>
                </c:pt>
                <c:pt idx="53">
                  <c:v>6600.3887571312625</c:v>
                </c:pt>
                <c:pt idx="54">
                  <c:v>6477.1548558448949</c:v>
                </c:pt>
                <c:pt idx="55">
                  <c:v>6801.7564301451876</c:v>
                </c:pt>
                <c:pt idx="56">
                  <c:v>6671.6214506732022</c:v>
                </c:pt>
                <c:pt idx="57">
                  <c:v>6540.7867985178664</c:v>
                </c:pt>
                <c:pt idx="58">
                  <c:v>6686.283319068355</c:v>
                </c:pt>
                <c:pt idx="59">
                  <c:v>6648.1645747530847</c:v>
                </c:pt>
              </c:numCache>
            </c:numRef>
          </c:xVal>
          <c:yVal>
            <c:numRef>
              <c:f>'Data Entry'!$B$16:$B$110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AF-4DF6-8929-CC1B2544FAEE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Entry'!$AB$16:$AB$110</c:f>
              <c:numCache>
                <c:formatCode>0</c:formatCode>
                <c:ptCount val="95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265.29581999999999</c:v>
                </c:pt>
                <c:pt idx="8">
                  <c:v>267.40997999999996</c:v>
                </c:pt>
                <c:pt idx="9">
                  <c:v>329.04752999999999</c:v>
                </c:pt>
                <c:pt idx="10">
                  <c:v>-99</c:v>
                </c:pt>
                <c:pt idx="11">
                  <c:v>464.85386999999997</c:v>
                </c:pt>
                <c:pt idx="12">
                  <c:v>389.69204999999999</c:v>
                </c:pt>
                <c:pt idx="13">
                  <c:v>-99</c:v>
                </c:pt>
                <c:pt idx="14">
                  <c:v>649.76652000000024</c:v>
                </c:pt>
                <c:pt idx="15">
                  <c:v>705.13845000000003</c:v>
                </c:pt>
                <c:pt idx="16">
                  <c:v>737.53644000000008</c:v>
                </c:pt>
                <c:pt idx="17">
                  <c:v>948.50459999999998</c:v>
                </c:pt>
                <c:pt idx="18">
                  <c:v>726.10071000000005</c:v>
                </c:pt>
                <c:pt idx="19">
                  <c:v>927.6704400000001</c:v>
                </c:pt>
                <c:pt idx="20">
                  <c:v>569.51144999999997</c:v>
                </c:pt>
                <c:pt idx="21">
                  <c:v>1001.8648499999999</c:v>
                </c:pt>
                <c:pt idx="22">
                  <c:v>727.24746000000005</c:v>
                </c:pt>
                <c:pt idx="23">
                  <c:v>-99</c:v>
                </c:pt>
                <c:pt idx="24">
                  <c:v>-99</c:v>
                </c:pt>
                <c:pt idx="25">
                  <c:v>-99</c:v>
                </c:pt>
                <c:pt idx="26">
                  <c:v>-99</c:v>
                </c:pt>
                <c:pt idx="27">
                  <c:v>-99</c:v>
                </c:pt>
                <c:pt idx="28">
                  <c:v>-99</c:v>
                </c:pt>
                <c:pt idx="29">
                  <c:v>-99</c:v>
                </c:pt>
                <c:pt idx="30">
                  <c:v>689.85869999999989</c:v>
                </c:pt>
                <c:pt idx="31">
                  <c:v>851.74617000000001</c:v>
                </c:pt>
                <c:pt idx="32">
                  <c:v>931.13631000000009</c:v>
                </c:pt>
                <c:pt idx="33">
                  <c:v>653.38611000000003</c:v>
                </c:pt>
                <c:pt idx="34">
                  <c:v>773.50278000000026</c:v>
                </c:pt>
                <c:pt idx="35">
                  <c:v>785.01537000000008</c:v>
                </c:pt>
                <c:pt idx="36">
                  <c:v>926.01744000000019</c:v>
                </c:pt>
                <c:pt idx="37">
                  <c:v>729.72029999999995</c:v>
                </c:pt>
                <c:pt idx="38">
                  <c:v>747.49851000000024</c:v>
                </c:pt>
                <c:pt idx="39">
                  <c:v>-99</c:v>
                </c:pt>
                <c:pt idx="40">
                  <c:v>-99</c:v>
                </c:pt>
                <c:pt idx="41">
                  <c:v>-99</c:v>
                </c:pt>
                <c:pt idx="42">
                  <c:v>-99</c:v>
                </c:pt>
                <c:pt idx="43">
                  <c:v>655.73084999999992</c:v>
                </c:pt>
                <c:pt idx="44">
                  <c:v>476.14203000000009</c:v>
                </c:pt>
                <c:pt idx="45">
                  <c:v>643.25085000000024</c:v>
                </c:pt>
                <c:pt idx="46">
                  <c:v>2222.2127100000002</c:v>
                </c:pt>
                <c:pt idx="47">
                  <c:v>3436.7243400000002</c:v>
                </c:pt>
                <c:pt idx="48">
                  <c:v>2987.7138600000003</c:v>
                </c:pt>
                <c:pt idx="49">
                  <c:v>3322.9501500000001</c:v>
                </c:pt>
                <c:pt idx="50">
                  <c:v>3555.8479799999991</c:v>
                </c:pt>
                <c:pt idx="51">
                  <c:v>3468.1549200000004</c:v>
                </c:pt>
                <c:pt idx="52">
                  <c:v>3776.2401900000004</c:v>
                </c:pt>
                <c:pt idx="53">
                  <c:v>3700.0341000000003</c:v>
                </c:pt>
                <c:pt idx="54">
                  <c:v>3656.2003799999998</c:v>
                </c:pt>
                <c:pt idx="55">
                  <c:v>3813.9107699999995</c:v>
                </c:pt>
                <c:pt idx="56">
                  <c:v>3766.9442400000003</c:v>
                </c:pt>
                <c:pt idx="57">
                  <c:v>3718.9334399999998</c:v>
                </c:pt>
                <c:pt idx="58">
                  <c:v>3796.2350400000009</c:v>
                </c:pt>
                <c:pt idx="59">
                  <c:v>3789.9950400000002</c:v>
                </c:pt>
              </c:numCache>
            </c:numRef>
          </c:xVal>
          <c:yVal>
            <c:numRef>
              <c:f>'Data Entry'!$B$16:$B$110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AF-4DF6-8929-CC1B2544F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0784"/>
        <c:axId val="204841168"/>
      </c:scatterChart>
      <c:valAx>
        <c:axId val="20484078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841168"/>
        <c:crosses val="autoZero"/>
        <c:crossBetween val="midCat"/>
      </c:valAx>
      <c:valAx>
        <c:axId val="2048411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407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Entry'!$V$16:$V$110</c:f>
              <c:numCache>
                <c:formatCode>0.0</c:formatCode>
                <c:ptCount val="95"/>
                <c:pt idx="0">
                  <c:v>44.575004416821962</c:v>
                </c:pt>
                <c:pt idx="1">
                  <c:v>44.49088682760037</c:v>
                </c:pt>
                <c:pt idx="2">
                  <c:v>41.775158159974552</c:v>
                </c:pt>
                <c:pt idx="3">
                  <c:v>39.045780209739462</c:v>
                </c:pt>
                <c:pt idx="4">
                  <c:v>40.87824522089344</c:v>
                </c:pt>
                <c:pt idx="5">
                  <c:v>38.170545046284545</c:v>
                </c:pt>
                <c:pt idx="6">
                  <c:v>36.749421817337925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35.426231261816639</c:v>
                </c:pt>
                <c:pt idx="11">
                  <c:v>-99</c:v>
                </c:pt>
                <c:pt idx="12">
                  <c:v>-99</c:v>
                </c:pt>
                <c:pt idx="13">
                  <c:v>33.324894946099946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33.359193914894398</c:v>
                </c:pt>
                <c:pt idx="24">
                  <c:v>36.243509297565133</c:v>
                </c:pt>
                <c:pt idx="25">
                  <c:v>33.68949813689774</c:v>
                </c:pt>
                <c:pt idx="26">
                  <c:v>35.897075529994375</c:v>
                </c:pt>
                <c:pt idx="27">
                  <c:v>33.205894479882716</c:v>
                </c:pt>
                <c:pt idx="28">
                  <c:v>33.8446305645423</c:v>
                </c:pt>
                <c:pt idx="29">
                  <c:v>33.347968840248505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32.700257016303432</c:v>
                </c:pt>
                <c:pt idx="40">
                  <c:v>37.298634145119635</c:v>
                </c:pt>
                <c:pt idx="41">
                  <c:v>30.488384310124914</c:v>
                </c:pt>
                <c:pt idx="42">
                  <c:v>32.071050294183401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-99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</c:numCache>
            </c:numRef>
          </c:xVal>
          <c:yVal>
            <c:numRef>
              <c:f>'Data Entry'!$B$16:$B$110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9-4F71-AFEC-6B4745C079DE}"/>
            </c:ext>
          </c:extLst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Entry'!$W$16:$W$110</c:f>
              <c:numCache>
                <c:formatCode>0.0</c:formatCode>
                <c:ptCount val="95"/>
                <c:pt idx="0">
                  <c:v>43.424244566030161</c:v>
                </c:pt>
                <c:pt idx="1">
                  <c:v>43.377519863013042</c:v>
                </c:pt>
                <c:pt idx="2">
                  <c:v>41.952967374269058</c:v>
                </c:pt>
                <c:pt idx="3">
                  <c:v>40.614501281736025</c:v>
                </c:pt>
                <c:pt idx="4">
                  <c:v>41.50750622273047</c:v>
                </c:pt>
                <c:pt idx="5">
                  <c:v>40.18957629420494</c:v>
                </c:pt>
                <c:pt idx="6">
                  <c:v>39.490705242478548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38.817063366554017</c:v>
                </c:pt>
                <c:pt idx="11">
                  <c:v>-99</c:v>
                </c:pt>
                <c:pt idx="12">
                  <c:v>-99</c:v>
                </c:pt>
                <c:pt idx="13">
                  <c:v>37.654389227330512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37.67473653100285</c:v>
                </c:pt>
                <c:pt idx="24">
                  <c:v>39.236647318085019</c:v>
                </c:pt>
                <c:pt idx="25">
                  <c:v>37.867855417544334</c:v>
                </c:pt>
                <c:pt idx="26">
                  <c:v>39.06034896676443</c:v>
                </c:pt>
                <c:pt idx="27">
                  <c:v>37.583339827313068</c:v>
                </c:pt>
                <c:pt idx="28">
                  <c:v>37.956895424519622</c:v>
                </c:pt>
                <c:pt idx="29">
                  <c:v>37.668083777455941</c:v>
                </c:pt>
                <c:pt idx="30">
                  <c:v>-99</c:v>
                </c:pt>
                <c:pt idx="31">
                  <c:v>-99</c:v>
                </c:pt>
                <c:pt idx="32">
                  <c:v>-99</c:v>
                </c:pt>
                <c:pt idx="33">
                  <c:v>-99</c:v>
                </c:pt>
                <c:pt idx="34">
                  <c:v>-99</c:v>
                </c:pt>
                <c:pt idx="35">
                  <c:v>-99</c:v>
                </c:pt>
                <c:pt idx="36">
                  <c:v>-99</c:v>
                </c:pt>
                <c:pt idx="37">
                  <c:v>-99</c:v>
                </c:pt>
                <c:pt idx="38">
                  <c:v>-99</c:v>
                </c:pt>
                <c:pt idx="39">
                  <c:v>37.272907767900236</c:v>
                </c:pt>
                <c:pt idx="40">
                  <c:v>39.762863968637568</c:v>
                </c:pt>
                <c:pt idx="41">
                  <c:v>35.672461858370589</c:v>
                </c:pt>
                <c:pt idx="42">
                  <c:v>36.863949382432779</c:v>
                </c:pt>
                <c:pt idx="43">
                  <c:v>-99</c:v>
                </c:pt>
                <c:pt idx="44">
                  <c:v>-99</c:v>
                </c:pt>
                <c:pt idx="45">
                  <c:v>-99</c:v>
                </c:pt>
                <c:pt idx="46">
                  <c:v>-99</c:v>
                </c:pt>
                <c:pt idx="47">
                  <c:v>-99</c:v>
                </c:pt>
                <c:pt idx="48">
                  <c:v>-99</c:v>
                </c:pt>
                <c:pt idx="49">
                  <c:v>-99</c:v>
                </c:pt>
                <c:pt idx="50">
                  <c:v>-99</c:v>
                </c:pt>
                <c:pt idx="51">
                  <c:v>-99</c:v>
                </c:pt>
                <c:pt idx="52">
                  <c:v>-99</c:v>
                </c:pt>
                <c:pt idx="53">
                  <c:v>-99</c:v>
                </c:pt>
                <c:pt idx="54">
                  <c:v>-99</c:v>
                </c:pt>
                <c:pt idx="55">
                  <c:v>-99</c:v>
                </c:pt>
                <c:pt idx="56">
                  <c:v>-99</c:v>
                </c:pt>
                <c:pt idx="57">
                  <c:v>-99</c:v>
                </c:pt>
                <c:pt idx="58">
                  <c:v>-99</c:v>
                </c:pt>
                <c:pt idx="59">
                  <c:v>-99</c:v>
                </c:pt>
              </c:numCache>
            </c:numRef>
          </c:xVal>
          <c:yVal>
            <c:numRef>
              <c:f>'Data Entry'!$B$16:$B$110</c:f>
              <c:numCache>
                <c:formatCode>General</c:formatCode>
                <c:ptCount val="9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9-4F71-AFEC-6B4745C07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59192"/>
        <c:axId val="205359536"/>
      </c:scatterChart>
      <c:valAx>
        <c:axId val="204859192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59536"/>
        <c:crosses val="autoZero"/>
        <c:crossBetween val="midCat"/>
        <c:majorUnit val="10"/>
        <c:minorUnit val="5"/>
      </c:valAx>
      <c:valAx>
        <c:axId val="20535953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591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>
          <a:extLst>
            <a:ext uri="{FF2B5EF4-FFF2-40B4-BE49-F238E27FC236}">
              <a16:creationId xmlns:a16="http://schemas.microsoft.com/office/drawing/2014/main" id="{00000000-0008-0000-0100-00004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87"/>
  <sheetViews>
    <sheetView tabSelected="1" workbookViewId="0">
      <selection activeCell="P7" sqref="P7"/>
    </sheetView>
  </sheetViews>
  <sheetFormatPr defaultRowHeight="13.2" x14ac:dyDescent="0.25"/>
  <cols>
    <col min="3" max="3" width="10.77734375" customWidth="1"/>
    <col min="23" max="23" width="8.5546875" bestFit="1" customWidth="1"/>
  </cols>
  <sheetData>
    <row r="2" spans="1:29" ht="17.399999999999999" x14ac:dyDescent="0.3">
      <c r="A2" s="1" t="s">
        <v>59</v>
      </c>
    </row>
    <row r="3" spans="1:29" x14ac:dyDescent="0.25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5">
      <c r="C4" s="3" t="s">
        <v>0</v>
      </c>
      <c r="D4" s="4" t="s">
        <v>61</v>
      </c>
      <c r="J4" s="9" t="s">
        <v>8</v>
      </c>
      <c r="K4" s="11">
        <v>0.2</v>
      </c>
      <c r="L4" s="9" t="s">
        <v>8</v>
      </c>
      <c r="M4" s="11">
        <v>0.2</v>
      </c>
    </row>
    <row r="5" spans="1:29" x14ac:dyDescent="0.25">
      <c r="C5" s="3" t="s">
        <v>1</v>
      </c>
      <c r="D5" s="4" t="s">
        <v>62</v>
      </c>
      <c r="J5" s="9" t="s">
        <v>9</v>
      </c>
      <c r="K5" s="11">
        <v>0.6</v>
      </c>
      <c r="L5" s="9" t="s">
        <v>9</v>
      </c>
      <c r="M5" s="11">
        <v>0.6</v>
      </c>
    </row>
    <row r="6" spans="1:29" x14ac:dyDescent="0.25">
      <c r="C6" s="3" t="s">
        <v>2</v>
      </c>
      <c r="D6" s="4" t="s">
        <v>63</v>
      </c>
    </row>
    <row r="7" spans="1:29" x14ac:dyDescent="0.25">
      <c r="C7" s="3" t="s">
        <v>3</v>
      </c>
      <c r="D7" s="5">
        <v>44986</v>
      </c>
      <c r="K7" t="s">
        <v>7</v>
      </c>
    </row>
    <row r="8" spans="1:29" x14ac:dyDescent="0.25">
      <c r="C8" s="3" t="s">
        <v>4</v>
      </c>
      <c r="D8" s="6" t="s">
        <v>64</v>
      </c>
      <c r="K8" s="9" t="s">
        <v>8</v>
      </c>
      <c r="L8" s="12">
        <f>(K4+M4)/2</f>
        <v>0.2</v>
      </c>
    </row>
    <row r="9" spans="1:29" x14ac:dyDescent="0.25">
      <c r="C9" s="3" t="s">
        <v>58</v>
      </c>
      <c r="D9" s="4">
        <v>6</v>
      </c>
      <c r="K9" s="9" t="s">
        <v>9</v>
      </c>
      <c r="L9" s="12">
        <f>(K5+M5)/2</f>
        <v>0.6</v>
      </c>
    </row>
    <row r="10" spans="1:29" x14ac:dyDescent="0.25">
      <c r="C10" s="3" t="s">
        <v>23</v>
      </c>
      <c r="D10" s="4">
        <v>105</v>
      </c>
      <c r="E10" s="7"/>
      <c r="H10" s="8" t="s">
        <v>41</v>
      </c>
      <c r="I10" s="24">
        <v>60</v>
      </c>
      <c r="J10" t="s">
        <v>42</v>
      </c>
    </row>
    <row r="11" spans="1:29" x14ac:dyDescent="0.25">
      <c r="C11" s="3" t="s">
        <v>24</v>
      </c>
      <c r="D11" s="4">
        <v>62.4</v>
      </c>
    </row>
    <row r="14" spans="1:29" ht="15.6" x14ac:dyDescent="0.35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2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B16" s="11">
        <v>1</v>
      </c>
      <c r="C16" s="11">
        <v>1.3</v>
      </c>
      <c r="D16" s="11">
        <v>5.0999999999999996</v>
      </c>
      <c r="E16" s="17"/>
      <c r="F16" s="13">
        <f>1.05*(C16-$O$3+$L$8)-0.05*(D16-$O$3-$L$9)</f>
        <v>1.35</v>
      </c>
      <c r="G16" s="13">
        <f>D16-$O$3-$L$9</f>
        <v>4.5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105</v>
      </c>
      <c r="K16" s="10">
        <f>J16-H16</f>
        <v>105</v>
      </c>
      <c r="L16" s="13">
        <f>J16/2088.54</f>
        <v>5.0274354333649345E-2</v>
      </c>
      <c r="M16" s="13">
        <f>K16/2088.54</f>
        <v>5.0274354333649345E-2</v>
      </c>
      <c r="N16" s="15">
        <f>(G16-F16)/(F16-I16)</f>
        <v>2.333333333333333</v>
      </c>
      <c r="O16" s="15">
        <f>(F16-I16)/M16</f>
        <v>26.852657142857144</v>
      </c>
      <c r="P16" s="13">
        <f t="shared" ref="P16:P30" si="3">IF(F16&gt;G16,-1,34.7*(G16-F16))</f>
        <v>109.30500000000001</v>
      </c>
      <c r="Q16" s="13">
        <f t="shared" ref="Q16:Q30" si="4">IF(O16&lt;0,-1,(O16/1.5)^0.47-0.6)</f>
        <v>3.2802626517999109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44.575004416821962</v>
      </c>
      <c r="W16" s="15">
        <f t="shared" ref="W16:W30" si="8">IF(N16&gt;=1.2,37.3*((O16-0.8)/(Q16+0.8))^0.082,-99)</f>
        <v>43.424244566030161</v>
      </c>
      <c r="X16" s="13">
        <f>IF(O16&gt;10,0.32+2.18*LOG(O16),IF(N16&lt;=0.6,0.14+2.36*LOG(O16),IF(N16&gt;=3,0.5+2*LOG(O16),(0.14+0.15*(N16-0.6)+(2.5-(0.14+0.15*(N16-0.6)))*LOG(O16)))))</f>
        <v>3.4351922415638318</v>
      </c>
      <c r="Y16" s="15">
        <f>IF(X16&lt;0.85,0.85*P16,X16*P16)</f>
        <v>375.48368796413467</v>
      </c>
      <c r="Z16" s="15">
        <f>P16*2088.54/1000</f>
        <v>228.2878647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784.21270166061379</v>
      </c>
    </row>
    <row r="17" spans="2:29" x14ac:dyDescent="0.25">
      <c r="B17" s="20">
        <v>2</v>
      </c>
      <c r="C17" s="11">
        <v>2.6</v>
      </c>
      <c r="D17" s="11">
        <v>6.6</v>
      </c>
      <c r="E17" s="17"/>
      <c r="F17" s="13">
        <f t="shared" ref="F17:F30" si="11">1.05*(C17-$O$3+$L$8)-0.05*(D17-$O$3-$L$9)</f>
        <v>2.6400000000000006</v>
      </c>
      <c r="G17" s="13">
        <f t="shared" ref="G17:G30" si="12">D17-$O$3-$L$9</f>
        <v>6</v>
      </c>
      <c r="H17" s="10">
        <f t="shared" si="0"/>
        <v>0</v>
      </c>
      <c r="I17" s="13">
        <f t="shared" si="1"/>
        <v>0</v>
      </c>
      <c r="J17" s="10">
        <f t="shared" si="2"/>
        <v>210</v>
      </c>
      <c r="K17" s="10">
        <f t="shared" ref="K17:K30" si="13">J17-H17</f>
        <v>210</v>
      </c>
      <c r="L17" s="13">
        <f t="shared" ref="L17:L30" si="14">J17/2088.54</f>
        <v>0.10054870866729869</v>
      </c>
      <c r="M17" s="13">
        <f t="shared" ref="M17:M30" si="15">K17/2088.54</f>
        <v>0.10054870866729869</v>
      </c>
      <c r="N17" s="15">
        <f t="shared" ref="N17:N30" si="16">(G17-F17)/(F17-I17)</f>
        <v>1.2727272727272723</v>
      </c>
      <c r="O17" s="15">
        <f t="shared" ref="O17:O30" si="17">(F17-I17)/M17</f>
        <v>26.255931428571433</v>
      </c>
      <c r="P17" s="13">
        <f t="shared" si="3"/>
        <v>116.59199999999998</v>
      </c>
      <c r="Q17" s="13">
        <f t="shared" si="4"/>
        <v>3.2394940605591711</v>
      </c>
      <c r="R17" s="13">
        <f t="shared" si="5"/>
        <v>-1</v>
      </c>
      <c r="S17" s="13">
        <f t="shared" si="6"/>
        <v>-1</v>
      </c>
      <c r="T17" s="13">
        <f t="shared" ref="T17:T30" si="18">IF(N17&lt;1.2,0.22*M17*((0.5*O17)^1.25),-1)</f>
        <v>-1</v>
      </c>
      <c r="U17" s="13">
        <f t="shared" ref="U17:U30" si="19">IF(N17&lt;1.2,(F17-I17)/10,-1)</f>
        <v>-1</v>
      </c>
      <c r="V17" s="15">
        <f t="shared" si="7"/>
        <v>44.49088682760037</v>
      </c>
      <c r="W17" s="15">
        <f t="shared" si="8"/>
        <v>43.377519863013042</v>
      </c>
      <c r="X17" s="13">
        <f t="shared" ref="X17:X30" si="20">IF(O17&gt;10,0.32+2.18*LOG(O17),IF(N17&lt;=0.6,0.14+2.36*LOG(O17),IF(N17&gt;=3,0.5+2*LOG(O17),(0.14+0.15*(N17-0.6)+(2.5-(0.14+0.15*(N17-0.6)))*LOG(O17)))))</f>
        <v>3.4139157962734714</v>
      </c>
      <c r="Y17" s="15">
        <f t="shared" ref="Y17:Y30" si="21">IF(X17&lt;0.85,0.85*P17,X17*P17)</f>
        <v>398.03527051911652</v>
      </c>
      <c r="Z17" s="15">
        <f t="shared" ref="Z17:Z30" si="22">P17*2088.54/1000</f>
        <v>243.50705567999995</v>
      </c>
      <c r="AA17" s="16">
        <f t="shared" si="9"/>
        <v>-99</v>
      </c>
      <c r="AB17" s="16">
        <f t="shared" si="10"/>
        <v>-99</v>
      </c>
      <c r="AC17" s="15">
        <f t="shared" ref="AC17:AC30" si="23">Y17*2088.54/1000</f>
        <v>831.31258388999561</v>
      </c>
    </row>
    <row r="18" spans="2:29" x14ac:dyDescent="0.25">
      <c r="B18" s="11">
        <v>3</v>
      </c>
      <c r="C18" s="11">
        <v>2</v>
      </c>
      <c r="D18" s="11">
        <v>6.5</v>
      </c>
      <c r="E18" s="17"/>
      <c r="F18" s="13">
        <f t="shared" si="11"/>
        <v>2.0150000000000006</v>
      </c>
      <c r="G18" s="13">
        <f t="shared" si="12"/>
        <v>5.9</v>
      </c>
      <c r="H18" s="10">
        <f t="shared" si="0"/>
        <v>0</v>
      </c>
      <c r="I18" s="13">
        <f t="shared" si="1"/>
        <v>0</v>
      </c>
      <c r="J18" s="10">
        <f t="shared" si="2"/>
        <v>315</v>
      </c>
      <c r="K18" s="10">
        <f t="shared" si="13"/>
        <v>315</v>
      </c>
      <c r="L18" s="13">
        <f t="shared" si="14"/>
        <v>0.15082306300094803</v>
      </c>
      <c r="M18" s="13">
        <f t="shared" si="15"/>
        <v>0.15082306300094803</v>
      </c>
      <c r="N18" s="15">
        <f t="shared" si="16"/>
        <v>1.9280397022332501</v>
      </c>
      <c r="O18" s="15">
        <f t="shared" si="17"/>
        <v>13.360025714285719</v>
      </c>
      <c r="P18" s="13">
        <f t="shared" si="3"/>
        <v>134.80950000000001</v>
      </c>
      <c r="Q18" s="13">
        <f t="shared" si="4"/>
        <v>2.194901690990263</v>
      </c>
      <c r="R18" s="13">
        <f t="shared" si="5"/>
        <v>-1</v>
      </c>
      <c r="S18" s="13">
        <f t="shared" si="6"/>
        <v>-1</v>
      </c>
      <c r="T18" s="13">
        <f t="shared" si="18"/>
        <v>-1</v>
      </c>
      <c r="U18" s="13">
        <f t="shared" si="19"/>
        <v>-1</v>
      </c>
      <c r="V18" s="15">
        <f t="shared" si="7"/>
        <v>41.775158159974552</v>
      </c>
      <c r="W18" s="15">
        <f t="shared" si="8"/>
        <v>41.952967374269058</v>
      </c>
      <c r="X18" s="13">
        <f t="shared" si="20"/>
        <v>2.7742599009959945</v>
      </c>
      <c r="Y18" s="15">
        <f t="shared" si="21"/>
        <v>373.99659012331955</v>
      </c>
      <c r="Z18" s="15">
        <f t="shared" si="22"/>
        <v>281.55503312999997</v>
      </c>
      <c r="AA18" s="16">
        <f t="shared" si="9"/>
        <v>-99</v>
      </c>
      <c r="AB18" s="16">
        <f t="shared" si="10"/>
        <v>-99</v>
      </c>
      <c r="AC18" s="15">
        <f t="shared" si="23"/>
        <v>781.10683833615781</v>
      </c>
    </row>
    <row r="19" spans="2:29" x14ac:dyDescent="0.25">
      <c r="B19" s="20">
        <v>4</v>
      </c>
      <c r="C19" s="11">
        <v>1.5</v>
      </c>
      <c r="D19" s="11">
        <v>6.9</v>
      </c>
      <c r="E19" s="17"/>
      <c r="F19" s="13">
        <f t="shared" si="11"/>
        <v>1.4699999999999998</v>
      </c>
      <c r="G19" s="13">
        <f t="shared" si="12"/>
        <v>6.3000000000000007</v>
      </c>
      <c r="H19" s="10">
        <f t="shared" si="0"/>
        <v>0</v>
      </c>
      <c r="I19" s="13">
        <f t="shared" si="1"/>
        <v>0</v>
      </c>
      <c r="J19" s="10">
        <f t="shared" si="2"/>
        <v>420</v>
      </c>
      <c r="K19" s="10">
        <f t="shared" si="13"/>
        <v>420</v>
      </c>
      <c r="L19" s="13">
        <f t="shared" si="14"/>
        <v>0.20109741733459738</v>
      </c>
      <c r="M19" s="13">
        <f t="shared" si="15"/>
        <v>0.20109741733459738</v>
      </c>
      <c r="N19" s="15">
        <f t="shared" si="16"/>
        <v>3.2857142857142869</v>
      </c>
      <c r="O19" s="15">
        <f t="shared" si="17"/>
        <v>7.3098899999999984</v>
      </c>
      <c r="P19" s="13">
        <f t="shared" si="3"/>
        <v>167.60100000000006</v>
      </c>
      <c r="Q19" s="13">
        <f t="shared" si="4"/>
        <v>1.5051119851184782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39.045780209739462</v>
      </c>
      <c r="W19" s="15">
        <f t="shared" si="8"/>
        <v>40.614501281736025</v>
      </c>
      <c r="X19" s="13">
        <f t="shared" si="20"/>
        <v>2.2278216833952147</v>
      </c>
      <c r="Y19" s="15">
        <f t="shared" si="21"/>
        <v>373.38514195872148</v>
      </c>
      <c r="Z19" s="15">
        <f t="shared" si="22"/>
        <v>350.04139254000006</v>
      </c>
      <c r="AA19" s="16">
        <f t="shared" si="9"/>
        <v>-99</v>
      </c>
      <c r="AB19" s="16">
        <f t="shared" si="10"/>
        <v>-99</v>
      </c>
      <c r="AC19" s="15">
        <f t="shared" si="23"/>
        <v>779.82980438646814</v>
      </c>
    </row>
    <row r="20" spans="2:29" x14ac:dyDescent="0.25">
      <c r="B20" s="11">
        <v>5</v>
      </c>
      <c r="C20" s="11">
        <v>2.7</v>
      </c>
      <c r="D20" s="11">
        <v>6.8</v>
      </c>
      <c r="E20" s="17"/>
      <c r="F20" s="13">
        <f t="shared" si="11"/>
        <v>2.7350000000000003</v>
      </c>
      <c r="G20" s="13">
        <f t="shared" si="12"/>
        <v>6.2</v>
      </c>
      <c r="H20" s="10">
        <f t="shared" si="0"/>
        <v>0</v>
      </c>
      <c r="I20" s="13">
        <f t="shared" si="1"/>
        <v>0</v>
      </c>
      <c r="J20" s="10">
        <f t="shared" si="2"/>
        <v>525</v>
      </c>
      <c r="K20" s="10">
        <f t="shared" si="13"/>
        <v>525</v>
      </c>
      <c r="L20" s="13">
        <f t="shared" si="14"/>
        <v>0.2513717716682467</v>
      </c>
      <c r="M20" s="13">
        <f t="shared" si="15"/>
        <v>0.2513717716682467</v>
      </c>
      <c r="N20" s="15">
        <f t="shared" si="16"/>
        <v>1.2669104204753197</v>
      </c>
      <c r="O20" s="15">
        <f t="shared" si="17"/>
        <v>10.88029885714286</v>
      </c>
      <c r="P20" s="13">
        <f t="shared" si="3"/>
        <v>120.2355</v>
      </c>
      <c r="Q20" s="13">
        <f t="shared" si="4"/>
        <v>1.9378052753083073</v>
      </c>
      <c r="R20" s="13">
        <f t="shared" si="5"/>
        <v>-1</v>
      </c>
      <c r="S20" s="13">
        <f t="shared" si="6"/>
        <v>-1</v>
      </c>
      <c r="T20" s="13">
        <f t="shared" si="18"/>
        <v>-1</v>
      </c>
      <c r="U20" s="13">
        <f t="shared" si="19"/>
        <v>-1</v>
      </c>
      <c r="V20" s="15">
        <f t="shared" si="7"/>
        <v>40.87824522089344</v>
      </c>
      <c r="W20" s="15">
        <f t="shared" si="8"/>
        <v>41.50750622273047</v>
      </c>
      <c r="X20" s="13">
        <f t="shared" si="20"/>
        <v>2.5798769976515974</v>
      </c>
      <c r="Y20" s="15">
        <f t="shared" si="21"/>
        <v>310.19280075113863</v>
      </c>
      <c r="Z20" s="15">
        <f t="shared" si="22"/>
        <v>251.11665117000001</v>
      </c>
      <c r="AA20" s="16">
        <f t="shared" si="9"/>
        <v>-99</v>
      </c>
      <c r="AB20" s="16">
        <f t="shared" si="10"/>
        <v>-99</v>
      </c>
      <c r="AC20" s="15">
        <f t="shared" si="23"/>
        <v>647.85007208078309</v>
      </c>
    </row>
    <row r="21" spans="2:29" x14ac:dyDescent="0.25">
      <c r="B21" s="20">
        <v>6</v>
      </c>
      <c r="C21" s="11">
        <v>1.8</v>
      </c>
      <c r="D21" s="11">
        <v>5.8</v>
      </c>
      <c r="E21" s="17"/>
      <c r="F21" s="13">
        <f t="shared" si="11"/>
        <v>1.84</v>
      </c>
      <c r="G21" s="13">
        <f t="shared" si="12"/>
        <v>5.2</v>
      </c>
      <c r="H21" s="10">
        <f t="shared" si="0"/>
        <v>0</v>
      </c>
      <c r="I21" s="13">
        <f t="shared" si="1"/>
        <v>0</v>
      </c>
      <c r="J21" s="10">
        <f t="shared" si="2"/>
        <v>630</v>
      </c>
      <c r="K21" s="10">
        <f t="shared" si="13"/>
        <v>630</v>
      </c>
      <c r="L21" s="13">
        <f t="shared" si="14"/>
        <v>0.30164612600189605</v>
      </c>
      <c r="M21" s="13">
        <f t="shared" si="15"/>
        <v>0.30164612600189605</v>
      </c>
      <c r="N21" s="15">
        <f t="shared" si="16"/>
        <v>1.8260869565217392</v>
      </c>
      <c r="O21" s="15">
        <f t="shared" si="17"/>
        <v>6.0998628571428579</v>
      </c>
      <c r="P21" s="13">
        <f t="shared" si="3"/>
        <v>116.59200000000003</v>
      </c>
      <c r="Q21" s="13">
        <f t="shared" si="4"/>
        <v>1.3334704615944819</v>
      </c>
      <c r="R21" s="13">
        <f t="shared" si="5"/>
        <v>-1</v>
      </c>
      <c r="S21" s="13">
        <f t="shared" si="6"/>
        <v>-1</v>
      </c>
      <c r="T21" s="13">
        <f t="shared" si="18"/>
        <v>-1</v>
      </c>
      <c r="U21" s="13">
        <f t="shared" si="19"/>
        <v>-1</v>
      </c>
      <c r="V21" s="15">
        <f t="shared" si="7"/>
        <v>38.170545046284545</v>
      </c>
      <c r="W21" s="15">
        <f t="shared" si="8"/>
        <v>40.18957629420494</v>
      </c>
      <c r="X21" s="13">
        <f t="shared" si="20"/>
        <v>2.0328378064656301</v>
      </c>
      <c r="Y21" s="15">
        <f t="shared" si="21"/>
        <v>237.01262553144079</v>
      </c>
      <c r="Z21" s="15">
        <f t="shared" si="22"/>
        <v>243.50705568000004</v>
      </c>
      <c r="AA21" s="16">
        <f t="shared" si="9"/>
        <v>-99</v>
      </c>
      <c r="AB21" s="16">
        <f t="shared" si="10"/>
        <v>-99</v>
      </c>
      <c r="AC21" s="15">
        <f t="shared" si="23"/>
        <v>495.01034892743536</v>
      </c>
    </row>
    <row r="22" spans="2:29" x14ac:dyDescent="0.25">
      <c r="B22" s="11">
        <v>7</v>
      </c>
      <c r="C22" s="11">
        <v>1.4</v>
      </c>
      <c r="D22" s="11">
        <v>4</v>
      </c>
      <c r="E22" s="17"/>
      <c r="F22" s="13">
        <f t="shared" si="11"/>
        <v>1.51</v>
      </c>
      <c r="G22" s="13">
        <f t="shared" si="12"/>
        <v>3.4</v>
      </c>
      <c r="H22" s="10">
        <f t="shared" si="0"/>
        <v>62.4</v>
      </c>
      <c r="I22" s="13">
        <f t="shared" si="1"/>
        <v>2.9877330575425895E-2</v>
      </c>
      <c r="J22" s="10">
        <f t="shared" si="2"/>
        <v>735</v>
      </c>
      <c r="K22" s="10">
        <f t="shared" si="13"/>
        <v>672.6</v>
      </c>
      <c r="L22" s="13">
        <f t="shared" si="14"/>
        <v>0.3519204803355454</v>
      </c>
      <c r="M22" s="13">
        <f t="shared" si="15"/>
        <v>0.32204314976011955</v>
      </c>
      <c r="N22" s="15">
        <f t="shared" si="16"/>
        <v>1.2769211897381272</v>
      </c>
      <c r="O22" s="15">
        <f t="shared" si="17"/>
        <v>4.5960383586083848</v>
      </c>
      <c r="P22" s="13">
        <f t="shared" si="3"/>
        <v>65.582999999999998</v>
      </c>
      <c r="Q22" s="13">
        <f t="shared" si="4"/>
        <v>1.0926120221957856</v>
      </c>
      <c r="R22" s="13">
        <f t="shared" si="5"/>
        <v>-1</v>
      </c>
      <c r="S22" s="13">
        <f t="shared" si="6"/>
        <v>-1</v>
      </c>
      <c r="T22" s="13">
        <f t="shared" si="18"/>
        <v>-1</v>
      </c>
      <c r="U22" s="13">
        <f t="shared" si="19"/>
        <v>-1</v>
      </c>
      <c r="V22" s="15">
        <f t="shared" si="7"/>
        <v>36.749421817337925</v>
      </c>
      <c r="W22" s="15">
        <f t="shared" si="8"/>
        <v>39.490705242478548</v>
      </c>
      <c r="X22" s="13">
        <f t="shared" si="20"/>
        <v>1.7375063511372482</v>
      </c>
      <c r="Y22" s="15">
        <f t="shared" si="21"/>
        <v>113.95087902663414</v>
      </c>
      <c r="Z22" s="15">
        <f t="shared" si="22"/>
        <v>136.97271881999998</v>
      </c>
      <c r="AA22" s="16">
        <f t="shared" si="9"/>
        <v>-99</v>
      </c>
      <c r="AB22" s="16">
        <f t="shared" si="10"/>
        <v>-99</v>
      </c>
      <c r="AC22" s="15">
        <f t="shared" si="23"/>
        <v>237.99096888228647</v>
      </c>
    </row>
    <row r="23" spans="2:29" x14ac:dyDescent="0.25">
      <c r="B23" s="20">
        <v>8</v>
      </c>
      <c r="C23" s="11">
        <v>1.2</v>
      </c>
      <c r="D23" s="11">
        <v>3.4</v>
      </c>
      <c r="E23" s="17"/>
      <c r="F23" s="13">
        <f t="shared" si="11"/>
        <v>1.33</v>
      </c>
      <c r="G23" s="13">
        <f t="shared" si="12"/>
        <v>2.8</v>
      </c>
      <c r="H23" s="10">
        <f t="shared" si="0"/>
        <v>124.8</v>
      </c>
      <c r="I23" s="13">
        <f t="shared" si="1"/>
        <v>5.975466115085179E-2</v>
      </c>
      <c r="J23" s="10">
        <f t="shared" si="2"/>
        <v>840</v>
      </c>
      <c r="K23" s="10">
        <f t="shared" si="13"/>
        <v>715.2</v>
      </c>
      <c r="L23" s="13">
        <f t="shared" si="14"/>
        <v>0.40219483466919476</v>
      </c>
      <c r="M23" s="13">
        <f t="shared" si="15"/>
        <v>0.34244017351834299</v>
      </c>
      <c r="N23" s="15">
        <f t="shared" si="16"/>
        <v>1.1572567558734996</v>
      </c>
      <c r="O23" s="15">
        <f t="shared" si="17"/>
        <v>3.7093934563758388</v>
      </c>
      <c r="P23" s="13">
        <f t="shared" si="3"/>
        <v>51.008999999999993</v>
      </c>
      <c r="Q23" s="13">
        <f t="shared" si="4"/>
        <v>0.9304159101457784</v>
      </c>
      <c r="R23" s="13">
        <f t="shared" si="5"/>
        <v>1.8880812692953022</v>
      </c>
      <c r="S23" s="13">
        <f t="shared" si="6"/>
        <v>2.6212336412649568</v>
      </c>
      <c r="T23" s="13">
        <f t="shared" si="18"/>
        <v>0.16306040683993284</v>
      </c>
      <c r="U23" s="13">
        <f t="shared" si="19"/>
        <v>0.12702453388491483</v>
      </c>
      <c r="V23" s="15">
        <f t="shared" si="7"/>
        <v>-99</v>
      </c>
      <c r="W23" s="15">
        <f t="shared" si="8"/>
        <v>-99</v>
      </c>
      <c r="X23" s="13">
        <f t="shared" si="20"/>
        <v>1.5195561777349222</v>
      </c>
      <c r="Y23" s="15">
        <f t="shared" si="21"/>
        <v>77.511041070080637</v>
      </c>
      <c r="Z23" s="15">
        <f t="shared" si="22"/>
        <v>106.53433685999998</v>
      </c>
      <c r="AA23" s="16">
        <f t="shared" si="9"/>
        <v>340.55818210147334</v>
      </c>
      <c r="AB23" s="16">
        <f t="shared" si="10"/>
        <v>265.29581999999999</v>
      </c>
      <c r="AC23" s="15">
        <f t="shared" si="23"/>
        <v>161.8849097165062</v>
      </c>
    </row>
    <row r="24" spans="2:29" x14ac:dyDescent="0.25">
      <c r="B24" s="11">
        <v>9</v>
      </c>
      <c r="C24" s="11">
        <v>1.2</v>
      </c>
      <c r="D24" s="11">
        <v>2.6</v>
      </c>
      <c r="E24" s="17"/>
      <c r="F24" s="13">
        <f t="shared" si="11"/>
        <v>1.3699999999999999</v>
      </c>
      <c r="G24" s="13">
        <f t="shared" si="12"/>
        <v>2</v>
      </c>
      <c r="H24" s="10">
        <f t="shared" si="0"/>
        <v>187.2</v>
      </c>
      <c r="I24" s="13">
        <f t="shared" si="1"/>
        <v>8.9631991726277685E-2</v>
      </c>
      <c r="J24" s="10">
        <f t="shared" si="2"/>
        <v>945</v>
      </c>
      <c r="K24" s="10">
        <f t="shared" si="13"/>
        <v>757.8</v>
      </c>
      <c r="L24" s="13">
        <f t="shared" si="14"/>
        <v>0.45246918900284411</v>
      </c>
      <c r="M24" s="13">
        <f t="shared" si="15"/>
        <v>0.36283719727656638</v>
      </c>
      <c r="N24" s="15">
        <f t="shared" si="16"/>
        <v>0.49204603358483495</v>
      </c>
      <c r="O24" s="15">
        <f t="shared" si="17"/>
        <v>3.5287672209026124</v>
      </c>
      <c r="P24" s="13">
        <f t="shared" si="3"/>
        <v>21.861000000000004</v>
      </c>
      <c r="Q24" s="13">
        <f t="shared" si="4"/>
        <v>0.89492678461097375</v>
      </c>
      <c r="R24" s="13">
        <f t="shared" si="5"/>
        <v>1.7961425154394299</v>
      </c>
      <c r="S24" s="13">
        <f t="shared" si="6"/>
        <v>2.4248512548155525</v>
      </c>
      <c r="T24" s="13">
        <f t="shared" si="18"/>
        <v>0.16232139001611193</v>
      </c>
      <c r="U24" s="13">
        <f t="shared" si="19"/>
        <v>0.1280368008273722</v>
      </c>
      <c r="V24" s="15">
        <f t="shared" si="7"/>
        <v>-99</v>
      </c>
      <c r="W24" s="15">
        <f t="shared" si="8"/>
        <v>-99</v>
      </c>
      <c r="X24" s="13">
        <f t="shared" si="20"/>
        <v>1.4323903049712574</v>
      </c>
      <c r="Y24" s="15">
        <f t="shared" si="21"/>
        <v>31.313484456976663</v>
      </c>
      <c r="Z24" s="15">
        <f t="shared" si="22"/>
        <v>45.657572940000009</v>
      </c>
      <c r="AA24" s="16">
        <f t="shared" si="9"/>
        <v>339.01471590425041</v>
      </c>
      <c r="AB24" s="16">
        <f t="shared" si="10"/>
        <v>267.40997999999996</v>
      </c>
      <c r="AC24" s="15">
        <f t="shared" si="23"/>
        <v>65.39946482777404</v>
      </c>
    </row>
    <row r="25" spans="2:29" x14ac:dyDescent="0.25">
      <c r="B25" s="20">
        <v>10</v>
      </c>
      <c r="C25" s="11">
        <v>1.5</v>
      </c>
      <c r="D25" s="11">
        <v>2.4</v>
      </c>
      <c r="E25" s="17"/>
      <c r="F25" s="13">
        <f t="shared" si="11"/>
        <v>1.6949999999999998</v>
      </c>
      <c r="G25" s="13">
        <f t="shared" si="12"/>
        <v>1.7999999999999998</v>
      </c>
      <c r="H25" s="10">
        <f t="shared" si="0"/>
        <v>249.6</v>
      </c>
      <c r="I25" s="13">
        <f t="shared" si="1"/>
        <v>0.11950932230170358</v>
      </c>
      <c r="J25" s="10">
        <f t="shared" si="2"/>
        <v>1050</v>
      </c>
      <c r="K25" s="10">
        <f t="shared" si="13"/>
        <v>800.4</v>
      </c>
      <c r="L25" s="13">
        <f t="shared" si="14"/>
        <v>0.5027435433364934</v>
      </c>
      <c r="M25" s="13">
        <f t="shared" si="15"/>
        <v>0.38323422103478982</v>
      </c>
      <c r="N25" s="15">
        <f t="shared" si="16"/>
        <v>6.6645903708804619E-2</v>
      </c>
      <c r="O25" s="15">
        <f t="shared" si="17"/>
        <v>4.1110386056971508</v>
      </c>
      <c r="P25" s="13">
        <f t="shared" si="3"/>
        <v>3.6434999999999995</v>
      </c>
      <c r="Q25" s="13">
        <f t="shared" si="4"/>
        <v>1.0061804635968401</v>
      </c>
      <c r="R25" s="13">
        <f t="shared" si="5"/>
        <v>2.0925186502998501</v>
      </c>
      <c r="S25" s="13">
        <f t="shared" si="6"/>
        <v>3.077213526467073</v>
      </c>
      <c r="T25" s="13">
        <f t="shared" si="18"/>
        <v>0.20750994380657603</v>
      </c>
      <c r="U25" s="13">
        <f t="shared" si="19"/>
        <v>0.15754906776982963</v>
      </c>
      <c r="V25" s="15">
        <f t="shared" si="7"/>
        <v>-99</v>
      </c>
      <c r="W25" s="15">
        <f t="shared" si="8"/>
        <v>-99</v>
      </c>
      <c r="X25" s="13">
        <f t="shared" si="20"/>
        <v>1.5889256701453238</v>
      </c>
      <c r="Y25" s="15">
        <f t="shared" si="21"/>
        <v>5.7892506791744864</v>
      </c>
      <c r="Z25" s="15">
        <f t="shared" si="22"/>
        <v>7.6095954899999985</v>
      </c>
      <c r="AA25" s="16">
        <f t="shared" si="9"/>
        <v>433.3928180377863</v>
      </c>
      <c r="AB25" s="16">
        <f t="shared" si="10"/>
        <v>329.04752999999999</v>
      </c>
      <c r="AC25" s="15">
        <f t="shared" si="23"/>
        <v>12.091081613483082</v>
      </c>
    </row>
    <row r="26" spans="2:29" x14ac:dyDescent="0.25">
      <c r="B26" s="11">
        <v>11</v>
      </c>
      <c r="C26" s="11">
        <v>1.5</v>
      </c>
      <c r="D26" s="11">
        <v>4.5</v>
      </c>
      <c r="E26" s="17"/>
      <c r="F26" s="13">
        <f t="shared" si="11"/>
        <v>1.5899999999999999</v>
      </c>
      <c r="G26" s="13">
        <f t="shared" si="12"/>
        <v>3.9</v>
      </c>
      <c r="H26" s="10">
        <f t="shared" si="0"/>
        <v>312</v>
      </c>
      <c r="I26" s="13">
        <f t="shared" si="1"/>
        <v>0.14938665287712949</v>
      </c>
      <c r="J26" s="10">
        <f t="shared" si="2"/>
        <v>1155</v>
      </c>
      <c r="K26" s="10">
        <f t="shared" si="13"/>
        <v>843</v>
      </c>
      <c r="L26" s="13">
        <f t="shared" si="14"/>
        <v>0.55301789767014276</v>
      </c>
      <c r="M26" s="13">
        <f t="shared" si="15"/>
        <v>0.40363124479301332</v>
      </c>
      <c r="N26" s="15">
        <f t="shared" si="16"/>
        <v>1.603483686037916</v>
      </c>
      <c r="O26" s="15">
        <f t="shared" si="17"/>
        <v>3.5691323843416365</v>
      </c>
      <c r="P26" s="13">
        <f t="shared" si="3"/>
        <v>80.157000000000011</v>
      </c>
      <c r="Q26" s="13">
        <f t="shared" si="4"/>
        <v>0.90293970182351913</v>
      </c>
      <c r="R26" s="13">
        <f t="shared" si="5"/>
        <v>-1</v>
      </c>
      <c r="S26" s="13">
        <f t="shared" si="6"/>
        <v>-1</v>
      </c>
      <c r="T26" s="13">
        <f t="shared" si="18"/>
        <v>-1</v>
      </c>
      <c r="U26" s="13">
        <f t="shared" si="19"/>
        <v>-1</v>
      </c>
      <c r="V26" s="15">
        <f t="shared" si="7"/>
        <v>35.426231261816639</v>
      </c>
      <c r="W26" s="15">
        <f t="shared" si="8"/>
        <v>38.817063366554017</v>
      </c>
      <c r="X26" s="13">
        <f t="shared" si="20"/>
        <v>1.5113972813711134</v>
      </c>
      <c r="Y26" s="15">
        <f t="shared" si="21"/>
        <v>121.14907188286435</v>
      </c>
      <c r="Z26" s="15">
        <f t="shared" si="22"/>
        <v>167.41110078</v>
      </c>
      <c r="AA26" s="16">
        <f t="shared" si="9"/>
        <v>-99</v>
      </c>
      <c r="AB26" s="16">
        <f t="shared" si="10"/>
        <v>-99</v>
      </c>
      <c r="AC26" s="15">
        <f t="shared" si="23"/>
        <v>253.02468259023749</v>
      </c>
    </row>
    <row r="27" spans="2:29" x14ac:dyDescent="0.25">
      <c r="B27" s="20">
        <v>12</v>
      </c>
      <c r="C27" s="11">
        <v>2.2000000000000002</v>
      </c>
      <c r="D27" s="11">
        <v>2.9</v>
      </c>
      <c r="E27" s="17"/>
      <c r="F27" s="13">
        <f t="shared" si="11"/>
        <v>2.4050000000000002</v>
      </c>
      <c r="G27" s="13">
        <f t="shared" si="12"/>
        <v>2.2999999999999998</v>
      </c>
      <c r="H27" s="10">
        <f t="shared" si="0"/>
        <v>374.4</v>
      </c>
      <c r="I27" s="13">
        <f t="shared" si="1"/>
        <v>0.17926398345255537</v>
      </c>
      <c r="J27" s="10">
        <f t="shared" si="2"/>
        <v>1260</v>
      </c>
      <c r="K27" s="10">
        <f t="shared" si="13"/>
        <v>885.6</v>
      </c>
      <c r="L27" s="13">
        <f t="shared" si="14"/>
        <v>0.60329225200379211</v>
      </c>
      <c r="M27" s="13">
        <f t="shared" si="15"/>
        <v>0.42402826855123676</v>
      </c>
      <c r="N27" s="15">
        <f t="shared" si="16"/>
        <v>-4.717540589691141E-2</v>
      </c>
      <c r="O27" s="15">
        <f t="shared" si="17"/>
        <v>5.2490274390243901</v>
      </c>
      <c r="P27" s="13">
        <f t="shared" si="3"/>
        <v>-1</v>
      </c>
      <c r="Q27" s="13">
        <f t="shared" si="4"/>
        <v>1.2016655088090777</v>
      </c>
      <c r="R27" s="13">
        <f t="shared" si="5"/>
        <v>2.671754966463415</v>
      </c>
      <c r="S27" s="13">
        <f t="shared" si="6"/>
        <v>4.5052220589487053</v>
      </c>
      <c r="T27" s="13">
        <f t="shared" si="18"/>
        <v>0.31162231570928128</v>
      </c>
      <c r="U27" s="13">
        <f t="shared" si="19"/>
        <v>0.22257360165474446</v>
      </c>
      <c r="V27" s="15">
        <f t="shared" si="7"/>
        <v>-99</v>
      </c>
      <c r="W27" s="15">
        <f t="shared" si="8"/>
        <v>-99</v>
      </c>
      <c r="X27" s="13">
        <f t="shared" si="20"/>
        <v>1.8393860695423627</v>
      </c>
      <c r="Y27" s="15">
        <f t="shared" si="21"/>
        <v>-1.8393860695423627</v>
      </c>
      <c r="Z27" s="15">
        <f t="shared" si="22"/>
        <v>-2.0885400000000001</v>
      </c>
      <c r="AA27" s="16">
        <f t="shared" si="9"/>
        <v>650.83567125146237</v>
      </c>
      <c r="AB27" s="16">
        <f t="shared" si="10"/>
        <v>464.85386999999997</v>
      </c>
      <c r="AC27" s="15">
        <f t="shared" si="23"/>
        <v>-3.841631381682006</v>
      </c>
    </row>
    <row r="28" spans="2:29" x14ac:dyDescent="0.25">
      <c r="B28" s="11">
        <v>13</v>
      </c>
      <c r="C28" s="11">
        <v>1.9</v>
      </c>
      <c r="D28" s="24">
        <v>3.2</v>
      </c>
      <c r="E28" s="17"/>
      <c r="F28" s="13">
        <f t="shared" si="11"/>
        <v>2.0750000000000002</v>
      </c>
      <c r="G28" s="13">
        <f t="shared" si="12"/>
        <v>2.6</v>
      </c>
      <c r="H28" s="10">
        <f t="shared" si="0"/>
        <v>436.8</v>
      </c>
      <c r="I28" s="13">
        <f t="shared" si="1"/>
        <v>0.20914131402798128</v>
      </c>
      <c r="J28" s="10">
        <f t="shared" si="2"/>
        <v>1365</v>
      </c>
      <c r="K28" s="10">
        <f t="shared" si="13"/>
        <v>928.2</v>
      </c>
      <c r="L28" s="13">
        <f t="shared" si="14"/>
        <v>0.65356660633744146</v>
      </c>
      <c r="M28" s="13">
        <f t="shared" si="15"/>
        <v>0.44442529230946021</v>
      </c>
      <c r="N28" s="15">
        <f t="shared" si="16"/>
        <v>0.28137179087949055</v>
      </c>
      <c r="O28" s="15">
        <f t="shared" si="17"/>
        <v>4.1983629605688435</v>
      </c>
      <c r="P28" s="13">
        <f t="shared" si="3"/>
        <v>18.217499999999998</v>
      </c>
      <c r="Q28" s="13">
        <f t="shared" si="4"/>
        <v>1.0221264271157793</v>
      </c>
      <c r="R28" s="13">
        <f t="shared" si="5"/>
        <v>2.1369667469295415</v>
      </c>
      <c r="S28" s="13">
        <f t="shared" si="6"/>
        <v>3.1797866267380916</v>
      </c>
      <c r="T28" s="13">
        <f t="shared" si="18"/>
        <v>0.24704947216135228</v>
      </c>
      <c r="U28" s="13">
        <f t="shared" si="19"/>
        <v>0.18658586859720189</v>
      </c>
      <c r="V28" s="15">
        <f t="shared" si="7"/>
        <v>-99</v>
      </c>
      <c r="W28" s="15">
        <f t="shared" si="8"/>
        <v>-99</v>
      </c>
      <c r="X28" s="13">
        <f t="shared" si="20"/>
        <v>1.6104687572324208</v>
      </c>
      <c r="Y28" s="15">
        <f t="shared" si="21"/>
        <v>29.338714584881622</v>
      </c>
      <c r="Z28" s="15">
        <f t="shared" si="22"/>
        <v>38.047977449999991</v>
      </c>
      <c r="AA28" s="16">
        <f t="shared" si="9"/>
        <v>515.97270458787068</v>
      </c>
      <c r="AB28" s="16">
        <f t="shared" si="10"/>
        <v>389.69204999999999</v>
      </c>
      <c r="AC28" s="15">
        <f t="shared" si="23"/>
        <v>61.275078959108654</v>
      </c>
    </row>
    <row r="29" spans="2:29" x14ac:dyDescent="0.25">
      <c r="B29" s="20">
        <v>14</v>
      </c>
      <c r="C29" s="11">
        <v>1.3</v>
      </c>
      <c r="D29" s="11">
        <v>4.7</v>
      </c>
      <c r="E29" s="17"/>
      <c r="F29" s="13">
        <f t="shared" si="11"/>
        <v>1.37</v>
      </c>
      <c r="G29" s="13">
        <f t="shared" si="12"/>
        <v>4.1000000000000005</v>
      </c>
      <c r="H29" s="10">
        <f t="shared" si="0"/>
        <v>499.2</v>
      </c>
      <c r="I29" s="13">
        <f t="shared" si="1"/>
        <v>0.23901864460340716</v>
      </c>
      <c r="J29" s="10">
        <f t="shared" si="2"/>
        <v>1470</v>
      </c>
      <c r="K29" s="10">
        <f t="shared" si="13"/>
        <v>970.8</v>
      </c>
      <c r="L29" s="13">
        <f t="shared" si="14"/>
        <v>0.70384096067109081</v>
      </c>
      <c r="M29" s="13">
        <f t="shared" si="15"/>
        <v>0.46482231606768365</v>
      </c>
      <c r="N29" s="15">
        <f t="shared" si="16"/>
        <v>2.4138328956295583</v>
      </c>
      <c r="O29" s="15">
        <f t="shared" si="17"/>
        <v>2.4331477132262052</v>
      </c>
      <c r="P29" s="13">
        <f t="shared" si="3"/>
        <v>94.731000000000023</v>
      </c>
      <c r="Q29" s="13">
        <f t="shared" si="4"/>
        <v>0.65526751989336784</v>
      </c>
      <c r="R29" s="13">
        <f t="shared" si="5"/>
        <v>-1</v>
      </c>
      <c r="S29" s="13">
        <f t="shared" si="6"/>
        <v>-1</v>
      </c>
      <c r="T29" s="13">
        <f t="shared" si="18"/>
        <v>-1</v>
      </c>
      <c r="U29" s="13">
        <f t="shared" si="19"/>
        <v>-1</v>
      </c>
      <c r="V29" s="15">
        <f t="shared" si="7"/>
        <v>33.324894946099946</v>
      </c>
      <c r="W29" s="15">
        <f t="shared" si="8"/>
        <v>37.654389227330512</v>
      </c>
      <c r="X29" s="13">
        <f t="shared" si="20"/>
        <v>1.2183657732451676</v>
      </c>
      <c r="Y29" s="15">
        <f t="shared" si="21"/>
        <v>115.417008065288</v>
      </c>
      <c r="Z29" s="15">
        <f t="shared" si="22"/>
        <v>197.84948274000004</v>
      </c>
      <c r="AA29" s="16">
        <f t="shared" si="9"/>
        <v>-99</v>
      </c>
      <c r="AB29" s="16">
        <f t="shared" si="10"/>
        <v>-99</v>
      </c>
      <c r="AC29" s="15">
        <f t="shared" si="23"/>
        <v>241.0530380246766</v>
      </c>
    </row>
    <row r="30" spans="2:29" x14ac:dyDescent="0.25">
      <c r="B30" s="11">
        <v>15</v>
      </c>
      <c r="C30" s="11">
        <v>3.2</v>
      </c>
      <c r="D30" s="24">
        <v>4.4000000000000004</v>
      </c>
      <c r="E30" s="17"/>
      <c r="F30" s="13">
        <f t="shared" si="11"/>
        <v>3.3800000000000008</v>
      </c>
      <c r="G30" s="13">
        <f t="shared" si="12"/>
        <v>3.8000000000000003</v>
      </c>
      <c r="H30" s="10">
        <f t="shared" si="0"/>
        <v>561.6</v>
      </c>
      <c r="I30" s="13">
        <f t="shared" si="1"/>
        <v>0.26889597517883307</v>
      </c>
      <c r="J30" s="10">
        <f t="shared" si="2"/>
        <v>1575</v>
      </c>
      <c r="K30" s="10">
        <f t="shared" si="13"/>
        <v>1013.4</v>
      </c>
      <c r="L30" s="13">
        <f t="shared" si="14"/>
        <v>0.75411531500474016</v>
      </c>
      <c r="M30" s="13">
        <f t="shared" si="15"/>
        <v>0.48521933982590709</v>
      </c>
      <c r="N30" s="15">
        <f t="shared" si="16"/>
        <v>0.13500030749506742</v>
      </c>
      <c r="O30" s="15">
        <f t="shared" si="17"/>
        <v>6.4117477797513338</v>
      </c>
      <c r="P30" s="13">
        <f t="shared" si="3"/>
        <v>14.573999999999984</v>
      </c>
      <c r="Q30" s="13">
        <f t="shared" si="4"/>
        <v>1.3793200792141338</v>
      </c>
      <c r="R30" s="13">
        <f t="shared" si="5"/>
        <v>3.263579619893429</v>
      </c>
      <c r="S30" s="13">
        <f t="shared" si="6"/>
        <v>6.1556857055632577</v>
      </c>
      <c r="T30" s="13">
        <f t="shared" si="18"/>
        <v>0.45792444366039725</v>
      </c>
      <c r="U30" s="13">
        <f t="shared" si="19"/>
        <v>0.3111104024821168</v>
      </c>
      <c r="V30" s="15">
        <f t="shared" si="7"/>
        <v>-99</v>
      </c>
      <c r="W30" s="15">
        <f t="shared" si="8"/>
        <v>-99</v>
      </c>
      <c r="X30" s="13">
        <f t="shared" si="20"/>
        <v>2.0444643750035456</v>
      </c>
      <c r="Y30" s="15">
        <f t="shared" si="21"/>
        <v>29.79602380130164</v>
      </c>
      <c r="Z30" s="15">
        <f t="shared" si="22"/>
        <v>30.438381959999965</v>
      </c>
      <c r="AA30" s="16">
        <f t="shared" si="9"/>
        <v>956.39351756248607</v>
      </c>
      <c r="AB30" s="16">
        <f t="shared" si="10"/>
        <v>649.76652000000024</v>
      </c>
      <c r="AC30" s="15">
        <f t="shared" si="23"/>
        <v>62.23018754997053</v>
      </c>
    </row>
    <row r="31" spans="2:29" x14ac:dyDescent="0.25">
      <c r="B31" s="20">
        <v>16</v>
      </c>
      <c r="C31" s="11">
        <v>3.5</v>
      </c>
      <c r="D31" s="24">
        <v>4.8</v>
      </c>
      <c r="E31" s="17"/>
      <c r="F31" s="13">
        <f t="shared" ref="F31:F75" si="24">1.05*(C31-$O$3+$L$8)-0.05*(D31-$O$3-$L$9)</f>
        <v>3.6750000000000003</v>
      </c>
      <c r="G31" s="13">
        <f t="shared" ref="G31:G75" si="25">D31-$O$3-$L$9</f>
        <v>4.2</v>
      </c>
      <c r="H31" s="10">
        <f t="shared" ref="H31:H75" si="26">IF(B31&gt;$D$9,(B31-$D$9)*62.4,0)</f>
        <v>624</v>
      </c>
      <c r="I31" s="13">
        <f t="shared" ref="I31:I75" si="27">H31/2088.54</f>
        <v>0.29877330575425898</v>
      </c>
      <c r="J31" s="10">
        <f t="shared" ref="J31:J75" si="28">B31*$D$10</f>
        <v>1680</v>
      </c>
      <c r="K31" s="10">
        <f t="shared" ref="K31:K75" si="29">J31-H31</f>
        <v>1056</v>
      </c>
      <c r="L31" s="13">
        <f t="shared" ref="L31:L75" si="30">J31/2088.54</f>
        <v>0.80438966933838951</v>
      </c>
      <c r="M31" s="13">
        <f t="shared" ref="M31:M75" si="31">K31/2088.54</f>
        <v>0.50561636358413053</v>
      </c>
      <c r="N31" s="15">
        <f t="shared" ref="N31:N75" si="32">(G31-F31)/(F31-I31)</f>
        <v>0.15549903710398996</v>
      </c>
      <c r="O31" s="15">
        <f t="shared" ref="O31:O75" si="33">(F31-I31)/M31</f>
        <v>6.6774474431818192</v>
      </c>
      <c r="P31" s="13">
        <f t="shared" ref="P31:P75" si="34">IF(F31&gt;G31,-1,34.7*(G31-F31))</f>
        <v>18.217499999999998</v>
      </c>
      <c r="Q31" s="13">
        <f t="shared" ref="Q31:Q75" si="35">IF(O31&lt;0,-1,(O31/1.5)^0.47-0.6)</f>
        <v>1.417455820843351</v>
      </c>
      <c r="R31" s="13">
        <f t="shared" ref="R31:R75" si="36">IF(N31&lt;1.2,0.509*(F31-I31)/M31,-1)</f>
        <v>3.3988207485795456</v>
      </c>
      <c r="S31" s="13">
        <f t="shared" ref="S31:S75" si="37">IF(N31&lt;1.2,(0.5*O31)^1.56,-1)</f>
        <v>6.5582135350756898</v>
      </c>
      <c r="T31" s="13">
        <f t="shared" ref="T31:T75" si="38">IF(N31&lt;1.2,0.22*M31*((0.5*O31)^1.25),-1)</f>
        <v>0.50201813408309581</v>
      </c>
      <c r="U31" s="13">
        <f t="shared" ref="U31:U75" si="39">IF(N31&lt;1.2,(F31-I31)/10,-1)</f>
        <v>0.33762266942457414</v>
      </c>
      <c r="V31" s="15">
        <f t="shared" ref="V31:V75" si="40">IF(N31&gt;=1.2,28+14.6*LOG(O31)-2.1*(LOG(O31)^2),-99)</f>
        <v>-99</v>
      </c>
      <c r="W31" s="15">
        <f t="shared" ref="W31:W75" si="41">IF(N31&gt;=1.2,37.3*((O31-0.8)/(Q31+0.8))^0.082,-99)</f>
        <v>-99</v>
      </c>
      <c r="X31" s="13">
        <f t="shared" ref="X31:X75" si="42">IF(O31&gt;10,0.32+2.18*LOG(O31),IF(N31&lt;=0.6,0.14+2.36*LOG(O31),IF(N31&gt;=3,0.5+2*LOG(O31),(0.14+0.15*(N31-0.6)+(2.5-(0.14+0.15*(N31-0.6)))*LOG(O31)))))</f>
        <v>2.086080729175372</v>
      </c>
      <c r="Y31" s="15">
        <f t="shared" ref="Y31:Y75" si="43">IF(X31&lt;0.85,0.85*P31,X31*P31)</f>
        <v>38.003175683752332</v>
      </c>
      <c r="Z31" s="15">
        <f t="shared" ref="Z31:Z75" si="44">P31*2088.54/1000</f>
        <v>38.047977449999991</v>
      </c>
      <c r="AA31" s="16">
        <f t="shared" ref="AA31:AA75" si="45">IF(T31=-1,-99,T31*2088.54)</f>
        <v>1048.4849537579089</v>
      </c>
      <c r="AB31" s="16">
        <f t="shared" ref="AB31:AB75" si="46">IF(U31=-1,-99,U31*2088.54)</f>
        <v>705.13845000000003</v>
      </c>
      <c r="AC31" s="15">
        <f t="shared" ref="AC31:AC75" si="47">Y31*2088.54/1000</f>
        <v>79.371152542544095</v>
      </c>
    </row>
    <row r="32" spans="2:29" x14ac:dyDescent="0.25">
      <c r="B32" s="11">
        <v>17</v>
      </c>
      <c r="C32" s="11">
        <v>3.7</v>
      </c>
      <c r="D32" s="24">
        <v>5.3</v>
      </c>
      <c r="E32" s="17"/>
      <c r="F32" s="13">
        <f t="shared" si="24"/>
        <v>3.8600000000000008</v>
      </c>
      <c r="G32" s="13">
        <f t="shared" si="25"/>
        <v>4.7</v>
      </c>
      <c r="H32" s="10">
        <f t="shared" si="26"/>
        <v>686.4</v>
      </c>
      <c r="I32" s="13">
        <f t="shared" si="27"/>
        <v>0.32865063632968483</v>
      </c>
      <c r="J32" s="10">
        <f t="shared" si="28"/>
        <v>1785</v>
      </c>
      <c r="K32" s="10">
        <f t="shared" si="29"/>
        <v>1098.5999999999999</v>
      </c>
      <c r="L32" s="13">
        <f t="shared" si="30"/>
        <v>0.85466402367203886</v>
      </c>
      <c r="M32" s="13">
        <f t="shared" si="31"/>
        <v>0.52601338734235392</v>
      </c>
      <c r="N32" s="15">
        <f t="shared" si="32"/>
        <v>0.2378694129336848</v>
      </c>
      <c r="O32" s="15">
        <f t="shared" si="33"/>
        <v>6.7134210813762989</v>
      </c>
      <c r="P32" s="13">
        <f t="shared" si="34"/>
        <v>29.147999999999982</v>
      </c>
      <c r="Q32" s="13">
        <f t="shared" si="35"/>
        <v>1.4225568407046421</v>
      </c>
      <c r="R32" s="13">
        <f t="shared" si="36"/>
        <v>3.4171313304205362</v>
      </c>
      <c r="S32" s="13">
        <f t="shared" si="37"/>
        <v>6.6134134157646791</v>
      </c>
      <c r="T32" s="13">
        <f t="shared" si="38"/>
        <v>0.52578942078432922</v>
      </c>
      <c r="U32" s="13">
        <f t="shared" si="39"/>
        <v>0.35313493636703158</v>
      </c>
      <c r="V32" s="15">
        <f t="shared" si="40"/>
        <v>-99</v>
      </c>
      <c r="W32" s="15">
        <f t="shared" si="41"/>
        <v>-99</v>
      </c>
      <c r="X32" s="13">
        <f t="shared" si="42"/>
        <v>2.0915875756769378</v>
      </c>
      <c r="Y32" s="15">
        <f t="shared" si="43"/>
        <v>60.965594655831346</v>
      </c>
      <c r="Z32" s="15">
        <f t="shared" si="44"/>
        <v>60.876763919999959</v>
      </c>
      <c r="AA32" s="16">
        <f t="shared" si="45"/>
        <v>1098.132236884903</v>
      </c>
      <c r="AB32" s="16">
        <f t="shared" si="46"/>
        <v>737.53644000000008</v>
      </c>
      <c r="AC32" s="15">
        <f t="shared" si="47"/>
        <v>127.32908306249</v>
      </c>
    </row>
    <row r="33" spans="2:29" x14ac:dyDescent="0.25">
      <c r="B33" s="20">
        <v>18</v>
      </c>
      <c r="C33" s="11">
        <v>4.7</v>
      </c>
      <c r="D33" s="24">
        <v>5.5</v>
      </c>
      <c r="E33" s="17"/>
      <c r="F33" s="13">
        <f t="shared" si="24"/>
        <v>4.9000000000000004</v>
      </c>
      <c r="G33" s="13">
        <f t="shared" si="25"/>
        <v>4.9000000000000004</v>
      </c>
      <c r="H33" s="10">
        <f t="shared" si="26"/>
        <v>748.8</v>
      </c>
      <c r="I33" s="13">
        <f t="shared" si="27"/>
        <v>0.35852796690511074</v>
      </c>
      <c r="J33" s="10">
        <f t="shared" si="28"/>
        <v>1890</v>
      </c>
      <c r="K33" s="10">
        <f t="shared" si="29"/>
        <v>1141.2</v>
      </c>
      <c r="L33" s="13">
        <f t="shared" si="30"/>
        <v>0.90493837800568822</v>
      </c>
      <c r="M33" s="13">
        <f t="shared" si="31"/>
        <v>0.54641041110057742</v>
      </c>
      <c r="N33" s="15">
        <f t="shared" si="32"/>
        <v>0</v>
      </c>
      <c r="O33" s="15">
        <f t="shared" si="33"/>
        <v>8.3114668769716094</v>
      </c>
      <c r="P33" s="13">
        <f t="shared" si="34"/>
        <v>0</v>
      </c>
      <c r="Q33" s="13">
        <f t="shared" si="35"/>
        <v>1.6360711437275208</v>
      </c>
      <c r="R33" s="13">
        <f t="shared" si="36"/>
        <v>4.2305366403785492</v>
      </c>
      <c r="S33" s="13">
        <f t="shared" si="37"/>
        <v>9.227634522636027</v>
      </c>
      <c r="T33" s="13">
        <f t="shared" si="38"/>
        <v>0.71326555231372757</v>
      </c>
      <c r="U33" s="13">
        <f t="shared" si="39"/>
        <v>0.45414720330948893</v>
      </c>
      <c r="V33" s="15">
        <f t="shared" si="40"/>
        <v>-99</v>
      </c>
      <c r="W33" s="15">
        <f t="shared" si="41"/>
        <v>-99</v>
      </c>
      <c r="X33" s="13">
        <f t="shared" si="42"/>
        <v>2.3104393211650116</v>
      </c>
      <c r="Y33" s="15">
        <f t="shared" si="43"/>
        <v>0</v>
      </c>
      <c r="Z33" s="15">
        <f t="shared" si="44"/>
        <v>0</v>
      </c>
      <c r="AA33" s="16">
        <f t="shared" si="45"/>
        <v>1489.6836366293126</v>
      </c>
      <c r="AB33" s="16">
        <f t="shared" si="46"/>
        <v>948.50459999999998</v>
      </c>
      <c r="AC33" s="15">
        <f t="shared" si="47"/>
        <v>0</v>
      </c>
    </row>
    <row r="34" spans="2:29" x14ac:dyDescent="0.25">
      <c r="B34" s="11">
        <v>19</v>
      </c>
      <c r="C34" s="11">
        <v>3.7</v>
      </c>
      <c r="D34" s="24">
        <v>5.2</v>
      </c>
      <c r="E34" s="17"/>
      <c r="F34" s="13">
        <f t="shared" si="24"/>
        <v>3.8650000000000007</v>
      </c>
      <c r="G34" s="13">
        <f t="shared" si="25"/>
        <v>4.6000000000000005</v>
      </c>
      <c r="H34" s="10">
        <f t="shared" si="26"/>
        <v>811.19999999999993</v>
      </c>
      <c r="I34" s="13">
        <f t="shared" si="27"/>
        <v>0.38840529748053659</v>
      </c>
      <c r="J34" s="10">
        <f t="shared" si="28"/>
        <v>1995</v>
      </c>
      <c r="K34" s="10">
        <f t="shared" si="29"/>
        <v>1183.8000000000002</v>
      </c>
      <c r="L34" s="13">
        <f t="shared" si="30"/>
        <v>0.95521273233933757</v>
      </c>
      <c r="M34" s="13">
        <f t="shared" si="31"/>
        <v>0.56680743485880103</v>
      </c>
      <c r="N34" s="15">
        <f t="shared" si="32"/>
        <v>0.21141377206475936</v>
      </c>
      <c r="O34" s="15">
        <f t="shared" si="33"/>
        <v>6.1336434363912815</v>
      </c>
      <c r="P34" s="13">
        <f t="shared" si="34"/>
        <v>25.504499999999997</v>
      </c>
      <c r="Q34" s="13">
        <f t="shared" si="35"/>
        <v>1.3384955811686283</v>
      </c>
      <c r="R34" s="13">
        <f t="shared" si="36"/>
        <v>3.1220245091231624</v>
      </c>
      <c r="S34" s="13">
        <f t="shared" si="37"/>
        <v>5.7442602384031485</v>
      </c>
      <c r="T34" s="13">
        <f t="shared" si="38"/>
        <v>0.50607965879260808</v>
      </c>
      <c r="U34" s="13">
        <f t="shared" si="39"/>
        <v>0.34765947025194638</v>
      </c>
      <c r="V34" s="15">
        <f t="shared" si="40"/>
        <v>-99</v>
      </c>
      <c r="W34" s="15">
        <f t="shared" si="41"/>
        <v>-99</v>
      </c>
      <c r="X34" s="13">
        <f t="shared" si="42"/>
        <v>1.999015720854755</v>
      </c>
      <c r="Y34" s="15">
        <f t="shared" si="43"/>
        <v>50.983896452540094</v>
      </c>
      <c r="Z34" s="15">
        <f t="shared" si="44"/>
        <v>53.267168429999991</v>
      </c>
      <c r="AA34" s="16">
        <f t="shared" si="45"/>
        <v>1056.9676105747137</v>
      </c>
      <c r="AB34" s="16">
        <f t="shared" si="46"/>
        <v>726.10071000000005</v>
      </c>
      <c r="AC34" s="15">
        <f t="shared" si="47"/>
        <v>106.48190709698808</v>
      </c>
    </row>
    <row r="35" spans="2:29" x14ac:dyDescent="0.25">
      <c r="B35" s="20">
        <v>20</v>
      </c>
      <c r="C35" s="11">
        <v>4.8</v>
      </c>
      <c r="D35" s="24">
        <v>8.4</v>
      </c>
      <c r="E35" s="17"/>
      <c r="F35" s="13">
        <f t="shared" si="24"/>
        <v>4.8600000000000003</v>
      </c>
      <c r="G35" s="13">
        <f t="shared" si="25"/>
        <v>7.8000000000000007</v>
      </c>
      <c r="H35" s="10">
        <f t="shared" si="26"/>
        <v>873.6</v>
      </c>
      <c r="I35" s="13">
        <f t="shared" si="27"/>
        <v>0.41828262805596256</v>
      </c>
      <c r="J35" s="10">
        <f t="shared" si="28"/>
        <v>2100</v>
      </c>
      <c r="K35" s="10">
        <f t="shared" si="29"/>
        <v>1226.4000000000001</v>
      </c>
      <c r="L35" s="13">
        <f t="shared" si="30"/>
        <v>1.0054870866729868</v>
      </c>
      <c r="M35" s="13">
        <f t="shared" si="31"/>
        <v>0.58720445861702442</v>
      </c>
      <c r="N35" s="15">
        <f t="shared" si="32"/>
        <v>0.6619061398571674</v>
      </c>
      <c r="O35" s="15">
        <f t="shared" si="33"/>
        <v>7.5641751467710368</v>
      </c>
      <c r="P35" s="13">
        <f t="shared" si="34"/>
        <v>102.01800000000001</v>
      </c>
      <c r="Q35" s="13">
        <f t="shared" si="35"/>
        <v>1.5392180240508417</v>
      </c>
      <c r="R35" s="13">
        <f t="shared" si="36"/>
        <v>3.850165149706458</v>
      </c>
      <c r="S35" s="13">
        <f t="shared" si="37"/>
        <v>7.9663845334841552</v>
      </c>
      <c r="T35" s="13">
        <f t="shared" si="38"/>
        <v>0.68135979110887257</v>
      </c>
      <c r="U35" s="13">
        <f t="shared" si="39"/>
        <v>0.44417173719440378</v>
      </c>
      <c r="V35" s="15">
        <f t="shared" si="40"/>
        <v>-99</v>
      </c>
      <c r="W35" s="15">
        <f t="shared" si="41"/>
        <v>-99</v>
      </c>
      <c r="X35" s="13">
        <f t="shared" si="42"/>
        <v>2.215003130443717</v>
      </c>
      <c r="Y35" s="15">
        <f t="shared" si="43"/>
        <v>225.97018936160714</v>
      </c>
      <c r="Z35" s="15">
        <f t="shared" si="44"/>
        <v>213.06867372000002</v>
      </c>
      <c r="AA35" s="16">
        <f t="shared" si="45"/>
        <v>1423.0471781225247</v>
      </c>
      <c r="AB35" s="16">
        <f t="shared" si="46"/>
        <v>927.6704400000001</v>
      </c>
      <c r="AC35" s="15">
        <f t="shared" si="47"/>
        <v>471.94777928929096</v>
      </c>
    </row>
    <row r="36" spans="2:29" x14ac:dyDescent="0.25">
      <c r="B36" s="11">
        <v>21</v>
      </c>
      <c r="C36" s="11">
        <v>3.1</v>
      </c>
      <c r="D36" s="24">
        <v>6.4</v>
      </c>
      <c r="E36" s="17"/>
      <c r="F36" s="13">
        <f t="shared" si="24"/>
        <v>3.1750000000000003</v>
      </c>
      <c r="G36" s="13">
        <f t="shared" si="25"/>
        <v>5.8000000000000007</v>
      </c>
      <c r="H36" s="10">
        <f t="shared" si="26"/>
        <v>936</v>
      </c>
      <c r="I36" s="13">
        <f t="shared" si="27"/>
        <v>0.44815995863138847</v>
      </c>
      <c r="J36" s="10">
        <f t="shared" si="28"/>
        <v>2205</v>
      </c>
      <c r="K36" s="10">
        <f t="shared" si="29"/>
        <v>1269</v>
      </c>
      <c r="L36" s="13">
        <f t="shared" si="30"/>
        <v>1.0557614410066363</v>
      </c>
      <c r="M36" s="13">
        <f t="shared" si="31"/>
        <v>0.6076014823752478</v>
      </c>
      <c r="N36" s="15">
        <f t="shared" si="32"/>
        <v>0.96265272629725007</v>
      </c>
      <c r="O36" s="15">
        <f t="shared" si="33"/>
        <v>4.4878758865248232</v>
      </c>
      <c r="P36" s="13">
        <f t="shared" si="34"/>
        <v>91.08750000000002</v>
      </c>
      <c r="Q36" s="13">
        <f t="shared" si="35"/>
        <v>1.0737720140186009</v>
      </c>
      <c r="R36" s="13">
        <f t="shared" si="36"/>
        <v>2.284328826241135</v>
      </c>
      <c r="S36" s="13">
        <f t="shared" si="37"/>
        <v>3.5283926916459585</v>
      </c>
      <c r="T36" s="13">
        <f t="shared" si="38"/>
        <v>0.36711747557227142</v>
      </c>
      <c r="U36" s="13">
        <f t="shared" si="39"/>
        <v>0.27268400413686117</v>
      </c>
      <c r="V36" s="15">
        <f t="shared" si="40"/>
        <v>-99</v>
      </c>
      <c r="W36" s="15">
        <f t="shared" si="41"/>
        <v>-99</v>
      </c>
      <c r="X36" s="13">
        <f t="shared" si="42"/>
        <v>1.6977446282087563</v>
      </c>
      <c r="Y36" s="15">
        <f t="shared" si="43"/>
        <v>154.64331382196511</v>
      </c>
      <c r="Z36" s="15">
        <f t="shared" si="44"/>
        <v>190.23988725000004</v>
      </c>
      <c r="AA36" s="16">
        <f t="shared" si="45"/>
        <v>766.73953243171172</v>
      </c>
      <c r="AB36" s="16">
        <f t="shared" si="46"/>
        <v>569.51144999999997</v>
      </c>
      <c r="AC36" s="15">
        <f t="shared" si="47"/>
        <v>322.97874664972699</v>
      </c>
    </row>
    <row r="37" spans="2:29" x14ac:dyDescent="0.25">
      <c r="B37" s="20">
        <v>22</v>
      </c>
      <c r="C37" s="11">
        <v>5.3</v>
      </c>
      <c r="D37" s="24">
        <v>10.6</v>
      </c>
      <c r="E37" s="17"/>
      <c r="F37" s="13">
        <f t="shared" si="24"/>
        <v>5.2750000000000004</v>
      </c>
      <c r="G37" s="13">
        <f t="shared" si="25"/>
        <v>10</v>
      </c>
      <c r="H37" s="10">
        <f t="shared" si="26"/>
        <v>998.4</v>
      </c>
      <c r="I37" s="13">
        <f t="shared" si="27"/>
        <v>0.47803728920681432</v>
      </c>
      <c r="J37" s="10">
        <f t="shared" si="28"/>
        <v>2310</v>
      </c>
      <c r="K37" s="10">
        <f t="shared" si="29"/>
        <v>1311.6</v>
      </c>
      <c r="L37" s="13">
        <f t="shared" si="30"/>
        <v>1.1060357953402855</v>
      </c>
      <c r="M37" s="13">
        <f t="shared" si="31"/>
        <v>0.62799850613347119</v>
      </c>
      <c r="N37" s="15">
        <f t="shared" si="32"/>
        <v>0.98499827596506639</v>
      </c>
      <c r="O37" s="15">
        <f t="shared" si="33"/>
        <v>7.6384938243366891</v>
      </c>
      <c r="P37" s="13">
        <f t="shared" si="34"/>
        <v>163.95750000000001</v>
      </c>
      <c r="Q37" s="13">
        <f t="shared" si="35"/>
        <v>1.5490708934229058</v>
      </c>
      <c r="R37" s="13">
        <f t="shared" si="36"/>
        <v>3.887993356587375</v>
      </c>
      <c r="S37" s="13">
        <f t="shared" si="37"/>
        <v>8.0888218110649479</v>
      </c>
      <c r="T37" s="13">
        <f t="shared" si="38"/>
        <v>0.73765529075335756</v>
      </c>
      <c r="U37" s="13">
        <f t="shared" si="39"/>
        <v>0.47969627107931856</v>
      </c>
      <c r="V37" s="15">
        <f t="shared" si="40"/>
        <v>-99</v>
      </c>
      <c r="W37" s="15">
        <f t="shared" si="41"/>
        <v>-99</v>
      </c>
      <c r="X37" s="13">
        <f t="shared" si="42"/>
        <v>2.2306545203722434</v>
      </c>
      <c r="Y37" s="15">
        <f t="shared" si="43"/>
        <v>365.73253852393213</v>
      </c>
      <c r="Z37" s="15">
        <f t="shared" si="44"/>
        <v>342.43179705</v>
      </c>
      <c r="AA37" s="16">
        <f t="shared" si="45"/>
        <v>1540.6225809500174</v>
      </c>
      <c r="AB37" s="16">
        <f t="shared" si="46"/>
        <v>1001.8648499999999</v>
      </c>
      <c r="AC37" s="15">
        <f t="shared" si="47"/>
        <v>763.84703600877322</v>
      </c>
    </row>
    <row r="38" spans="2:29" x14ac:dyDescent="0.25">
      <c r="B38" s="11">
        <v>23</v>
      </c>
      <c r="C38" s="11">
        <v>3.9</v>
      </c>
      <c r="D38" s="24">
        <v>6.9</v>
      </c>
      <c r="E38" s="17"/>
      <c r="F38" s="13">
        <f t="shared" si="24"/>
        <v>3.9899999999999998</v>
      </c>
      <c r="G38" s="13">
        <f t="shared" si="25"/>
        <v>6.3000000000000007</v>
      </c>
      <c r="H38" s="10">
        <f t="shared" si="26"/>
        <v>1060.8</v>
      </c>
      <c r="I38" s="13">
        <f t="shared" si="27"/>
        <v>0.50791461978224017</v>
      </c>
      <c r="J38" s="10">
        <f t="shared" si="28"/>
        <v>2415</v>
      </c>
      <c r="K38" s="10">
        <f t="shared" si="29"/>
        <v>1354.2</v>
      </c>
      <c r="L38" s="13">
        <f t="shared" si="30"/>
        <v>1.156310149673935</v>
      </c>
      <c r="M38" s="13">
        <f t="shared" si="31"/>
        <v>0.64839552989169469</v>
      </c>
      <c r="N38" s="15">
        <f t="shared" si="32"/>
        <v>0.66339556552043544</v>
      </c>
      <c r="O38" s="15">
        <f t="shared" si="33"/>
        <v>5.3703105892778016</v>
      </c>
      <c r="P38" s="13">
        <f t="shared" si="34"/>
        <v>80.157000000000039</v>
      </c>
      <c r="Q38" s="13">
        <f t="shared" si="35"/>
        <v>1.2211127205731285</v>
      </c>
      <c r="R38" s="13">
        <f t="shared" si="36"/>
        <v>2.7334880899424014</v>
      </c>
      <c r="S38" s="13">
        <f t="shared" si="37"/>
        <v>4.6686603149372683</v>
      </c>
      <c r="T38" s="13">
        <f t="shared" si="38"/>
        <v>0.49031417951892897</v>
      </c>
      <c r="U38" s="13">
        <f t="shared" si="39"/>
        <v>0.34820853802177598</v>
      </c>
      <c r="V38" s="15">
        <f t="shared" si="40"/>
        <v>-99</v>
      </c>
      <c r="W38" s="15">
        <f t="shared" si="41"/>
        <v>-99</v>
      </c>
      <c r="X38" s="13">
        <f t="shared" si="42"/>
        <v>1.865366118651246</v>
      </c>
      <c r="Y38" s="15">
        <f t="shared" si="43"/>
        <v>149.52215197272801</v>
      </c>
      <c r="Z38" s="15">
        <f t="shared" si="44"/>
        <v>167.41110078000006</v>
      </c>
      <c r="AA38" s="16">
        <f t="shared" si="45"/>
        <v>1024.0407764924639</v>
      </c>
      <c r="AB38" s="16">
        <f t="shared" si="46"/>
        <v>727.24746000000005</v>
      </c>
      <c r="AC38" s="15">
        <f t="shared" si="47"/>
        <v>312.28299528112132</v>
      </c>
    </row>
    <row r="39" spans="2:29" x14ac:dyDescent="0.25">
      <c r="B39" s="20">
        <v>24</v>
      </c>
      <c r="C39" s="11">
        <v>2.2000000000000002</v>
      </c>
      <c r="D39" s="24">
        <v>7.5</v>
      </c>
      <c r="E39" s="17"/>
      <c r="F39" s="13">
        <f t="shared" si="24"/>
        <v>2.1750000000000003</v>
      </c>
      <c r="G39" s="13">
        <f t="shared" si="25"/>
        <v>6.9</v>
      </c>
      <c r="H39" s="10">
        <f t="shared" si="26"/>
        <v>1123.2</v>
      </c>
      <c r="I39" s="13">
        <f t="shared" si="27"/>
        <v>0.53779195035766614</v>
      </c>
      <c r="J39" s="10">
        <f t="shared" si="28"/>
        <v>2520</v>
      </c>
      <c r="K39" s="10">
        <f t="shared" si="29"/>
        <v>1396.8</v>
      </c>
      <c r="L39" s="13">
        <f t="shared" si="30"/>
        <v>1.2065845040075842</v>
      </c>
      <c r="M39" s="13">
        <f t="shared" si="31"/>
        <v>0.66879255364991808</v>
      </c>
      <c r="N39" s="15">
        <f t="shared" si="32"/>
        <v>2.8860107309099949</v>
      </c>
      <c r="O39" s="15">
        <f t="shared" si="33"/>
        <v>2.4480057989690724</v>
      </c>
      <c r="P39" s="13">
        <f t="shared" si="34"/>
        <v>163.95750000000001</v>
      </c>
      <c r="Q39" s="13">
        <f t="shared" si="35"/>
        <v>0.65886441158568576</v>
      </c>
      <c r="R39" s="13">
        <f t="shared" si="36"/>
        <v>-1</v>
      </c>
      <c r="S39" s="13">
        <f t="shared" si="37"/>
        <v>-1</v>
      </c>
      <c r="T39" s="13">
        <f t="shared" si="38"/>
        <v>-1</v>
      </c>
      <c r="U39" s="13">
        <f t="shared" si="39"/>
        <v>-1</v>
      </c>
      <c r="V39" s="15">
        <f t="shared" si="40"/>
        <v>33.359193914894398</v>
      </c>
      <c r="W39" s="15">
        <f t="shared" si="41"/>
        <v>37.67473653100285</v>
      </c>
      <c r="X39" s="13">
        <f t="shared" si="42"/>
        <v>1.2671745610625522</v>
      </c>
      <c r="Y39" s="15">
        <f t="shared" si="43"/>
        <v>207.76277309541342</v>
      </c>
      <c r="Z39" s="15">
        <f t="shared" si="44"/>
        <v>342.43179705</v>
      </c>
      <c r="AA39" s="16">
        <f t="shared" si="45"/>
        <v>-99</v>
      </c>
      <c r="AB39" s="16">
        <f t="shared" si="46"/>
        <v>-99</v>
      </c>
      <c r="AC39" s="15">
        <f t="shared" si="47"/>
        <v>433.92086212069472</v>
      </c>
    </row>
    <row r="40" spans="2:29" x14ac:dyDescent="0.25">
      <c r="B40" s="11">
        <v>25</v>
      </c>
      <c r="C40" s="11">
        <v>3.8</v>
      </c>
      <c r="D40" s="24">
        <v>15.8</v>
      </c>
      <c r="E40" s="17"/>
      <c r="F40" s="13">
        <f t="shared" si="24"/>
        <v>3.44</v>
      </c>
      <c r="G40" s="13">
        <f t="shared" si="25"/>
        <v>15.200000000000001</v>
      </c>
      <c r="H40" s="10">
        <f t="shared" si="26"/>
        <v>1185.5999999999999</v>
      </c>
      <c r="I40" s="13">
        <f t="shared" si="27"/>
        <v>0.56766928093309199</v>
      </c>
      <c r="J40" s="10">
        <f t="shared" si="28"/>
        <v>2625</v>
      </c>
      <c r="K40" s="10">
        <f t="shared" si="29"/>
        <v>1439.4</v>
      </c>
      <c r="L40" s="13">
        <f t="shared" si="30"/>
        <v>1.2568588583412337</v>
      </c>
      <c r="M40" s="13">
        <f t="shared" si="31"/>
        <v>0.68918957740814157</v>
      </c>
      <c r="N40" s="15">
        <f t="shared" si="32"/>
        <v>4.0942360578242534</v>
      </c>
      <c r="O40" s="15">
        <f t="shared" si="33"/>
        <v>4.1676932055022924</v>
      </c>
      <c r="P40" s="13">
        <f t="shared" si="34"/>
        <v>408.07200000000006</v>
      </c>
      <c r="Q40" s="13">
        <f t="shared" si="35"/>
        <v>1.016546147653147</v>
      </c>
      <c r="R40" s="13">
        <f t="shared" si="36"/>
        <v>-1</v>
      </c>
      <c r="S40" s="13">
        <f t="shared" si="37"/>
        <v>-1</v>
      </c>
      <c r="T40" s="13">
        <f t="shared" si="38"/>
        <v>-1</v>
      </c>
      <c r="U40" s="13">
        <f t="shared" si="39"/>
        <v>-1</v>
      </c>
      <c r="V40" s="15">
        <f t="shared" si="40"/>
        <v>36.243509297565133</v>
      </c>
      <c r="W40" s="15">
        <f t="shared" si="41"/>
        <v>39.236647318085019</v>
      </c>
      <c r="X40" s="13">
        <f t="shared" si="42"/>
        <v>1.7397914838932294</v>
      </c>
      <c r="Y40" s="15">
        <f t="shared" si="43"/>
        <v>709.96019041527802</v>
      </c>
      <c r="Z40" s="15">
        <f t="shared" si="44"/>
        <v>852.27469488000008</v>
      </c>
      <c r="AA40" s="16">
        <f t="shared" si="45"/>
        <v>-99</v>
      </c>
      <c r="AB40" s="16">
        <f t="shared" si="46"/>
        <v>-99</v>
      </c>
      <c r="AC40" s="15">
        <f t="shared" si="47"/>
        <v>1482.7802560899249</v>
      </c>
    </row>
    <row r="41" spans="2:29" x14ac:dyDescent="0.25">
      <c r="B41" s="20">
        <v>26</v>
      </c>
      <c r="C41" s="11">
        <v>2.6</v>
      </c>
      <c r="D41" s="24">
        <v>10.6</v>
      </c>
      <c r="E41" s="17"/>
      <c r="F41" s="13">
        <f t="shared" si="24"/>
        <v>2.4400000000000004</v>
      </c>
      <c r="G41" s="13">
        <f t="shared" si="25"/>
        <v>10</v>
      </c>
      <c r="H41" s="10">
        <f t="shared" si="26"/>
        <v>1248</v>
      </c>
      <c r="I41" s="13">
        <f t="shared" si="27"/>
        <v>0.59754661150851796</v>
      </c>
      <c r="J41" s="10">
        <f t="shared" si="28"/>
        <v>2730</v>
      </c>
      <c r="K41" s="10">
        <f t="shared" si="29"/>
        <v>1482</v>
      </c>
      <c r="L41" s="13">
        <f t="shared" si="30"/>
        <v>1.3071332126748829</v>
      </c>
      <c r="M41" s="13">
        <f t="shared" si="31"/>
        <v>0.70958660116636507</v>
      </c>
      <c r="N41" s="15">
        <f t="shared" si="32"/>
        <v>4.1032245630863891</v>
      </c>
      <c r="O41" s="15">
        <f t="shared" si="33"/>
        <v>2.5965165991902839</v>
      </c>
      <c r="P41" s="13">
        <f t="shared" si="34"/>
        <v>262.33199999999999</v>
      </c>
      <c r="Q41" s="13">
        <f t="shared" si="35"/>
        <v>0.69419860333659045</v>
      </c>
      <c r="R41" s="13">
        <f t="shared" si="36"/>
        <v>-1</v>
      </c>
      <c r="S41" s="13">
        <f t="shared" si="37"/>
        <v>-1</v>
      </c>
      <c r="T41" s="13">
        <f t="shared" si="38"/>
        <v>-1</v>
      </c>
      <c r="U41" s="13">
        <f t="shared" si="39"/>
        <v>-1</v>
      </c>
      <c r="V41" s="15">
        <f t="shared" si="40"/>
        <v>33.68949813689774</v>
      </c>
      <c r="W41" s="15">
        <f t="shared" si="41"/>
        <v>37.867855417544334</v>
      </c>
      <c r="X41" s="13">
        <f t="shared" si="42"/>
        <v>1.3287822066552959</v>
      </c>
      <c r="Y41" s="15">
        <f t="shared" si="43"/>
        <v>348.58209383629708</v>
      </c>
      <c r="Z41" s="15">
        <f t="shared" si="44"/>
        <v>547.89087527999993</v>
      </c>
      <c r="AA41" s="16">
        <f t="shared" si="45"/>
        <v>-99</v>
      </c>
      <c r="AB41" s="16">
        <f t="shared" si="46"/>
        <v>-99</v>
      </c>
      <c r="AC41" s="15">
        <f t="shared" si="47"/>
        <v>728.02764626085991</v>
      </c>
    </row>
    <row r="42" spans="2:29" x14ac:dyDescent="0.25">
      <c r="B42" s="11">
        <v>27</v>
      </c>
      <c r="C42" s="11">
        <v>3.7</v>
      </c>
      <c r="D42" s="24">
        <v>13</v>
      </c>
      <c r="E42" s="17"/>
      <c r="F42" s="13">
        <f t="shared" si="24"/>
        <v>3.4750000000000005</v>
      </c>
      <c r="G42" s="13">
        <f t="shared" si="25"/>
        <v>12.4</v>
      </c>
      <c r="H42" s="10">
        <f t="shared" si="26"/>
        <v>1310.3999999999999</v>
      </c>
      <c r="I42" s="13">
        <f t="shared" si="27"/>
        <v>0.62742394208394381</v>
      </c>
      <c r="J42" s="10">
        <f t="shared" si="28"/>
        <v>2835</v>
      </c>
      <c r="K42" s="10">
        <f t="shared" si="29"/>
        <v>1524.6000000000001</v>
      </c>
      <c r="L42" s="13">
        <f t="shared" si="30"/>
        <v>1.3574075670085324</v>
      </c>
      <c r="M42" s="13">
        <f t="shared" si="31"/>
        <v>0.72998362492458857</v>
      </c>
      <c r="N42" s="15">
        <f t="shared" si="32"/>
        <v>3.1342446412235914</v>
      </c>
      <c r="O42" s="15">
        <f t="shared" si="33"/>
        <v>3.9008766233766239</v>
      </c>
      <c r="P42" s="13">
        <f t="shared" si="34"/>
        <v>309.69750000000005</v>
      </c>
      <c r="Q42" s="13">
        <f t="shared" si="35"/>
        <v>0.96705178750002785</v>
      </c>
      <c r="R42" s="13">
        <f t="shared" si="36"/>
        <v>-1</v>
      </c>
      <c r="S42" s="13">
        <f t="shared" si="37"/>
        <v>-1</v>
      </c>
      <c r="T42" s="13">
        <f t="shared" si="38"/>
        <v>-1</v>
      </c>
      <c r="U42" s="13">
        <f t="shared" si="39"/>
        <v>-1</v>
      </c>
      <c r="V42" s="15">
        <f t="shared" si="40"/>
        <v>35.897075529994375</v>
      </c>
      <c r="W42" s="15">
        <f t="shared" si="41"/>
        <v>39.06034896676443</v>
      </c>
      <c r="X42" s="13">
        <f t="shared" si="42"/>
        <v>1.6823244293936113</v>
      </c>
      <c r="Y42" s="15">
        <f t="shared" si="43"/>
        <v>521.01166997212806</v>
      </c>
      <c r="Z42" s="15">
        <f t="shared" si="44"/>
        <v>646.81561665000015</v>
      </c>
      <c r="AA42" s="16">
        <f t="shared" si="45"/>
        <v>-99</v>
      </c>
      <c r="AB42" s="16">
        <f t="shared" si="46"/>
        <v>-99</v>
      </c>
      <c r="AC42" s="15">
        <f t="shared" si="47"/>
        <v>1088.1537132035883</v>
      </c>
    </row>
    <row r="43" spans="2:29" x14ac:dyDescent="0.25">
      <c r="B43" s="20">
        <v>28</v>
      </c>
      <c r="C43" s="11">
        <v>2.5</v>
      </c>
      <c r="D43" s="24">
        <v>8.4</v>
      </c>
      <c r="E43" s="17"/>
      <c r="F43" s="13">
        <f t="shared" si="24"/>
        <v>2.4450000000000003</v>
      </c>
      <c r="G43" s="13">
        <f t="shared" si="25"/>
        <v>7.8000000000000007</v>
      </c>
      <c r="H43" s="10">
        <f t="shared" si="26"/>
        <v>1372.8</v>
      </c>
      <c r="I43" s="13">
        <f t="shared" si="27"/>
        <v>0.65730127265936966</v>
      </c>
      <c r="J43" s="10">
        <f t="shared" si="28"/>
        <v>2940</v>
      </c>
      <c r="K43" s="10">
        <f t="shared" si="29"/>
        <v>1567.2</v>
      </c>
      <c r="L43" s="13">
        <f t="shared" si="30"/>
        <v>1.4076819213421816</v>
      </c>
      <c r="M43" s="13">
        <f t="shared" si="31"/>
        <v>0.75038064868281196</v>
      </c>
      <c r="N43" s="15">
        <f t="shared" si="32"/>
        <v>2.9954711708980541</v>
      </c>
      <c r="O43" s="15">
        <f t="shared" si="33"/>
        <v>2.3823891653905056</v>
      </c>
      <c r="P43" s="13">
        <f t="shared" si="34"/>
        <v>185.81850000000003</v>
      </c>
      <c r="Q43" s="13">
        <f t="shared" si="35"/>
        <v>0.64289110453190934</v>
      </c>
      <c r="R43" s="13">
        <f t="shared" si="36"/>
        <v>-1</v>
      </c>
      <c r="S43" s="13">
        <f t="shared" si="37"/>
        <v>-1</v>
      </c>
      <c r="T43" s="13">
        <f t="shared" si="38"/>
        <v>-1</v>
      </c>
      <c r="U43" s="13">
        <f t="shared" si="39"/>
        <v>-1</v>
      </c>
      <c r="V43" s="15">
        <f t="shared" si="40"/>
        <v>33.205894479882716</v>
      </c>
      <c r="W43" s="15">
        <f t="shared" si="41"/>
        <v>37.583339827313068</v>
      </c>
      <c r="X43" s="13">
        <f t="shared" si="42"/>
        <v>1.2536022002150333</v>
      </c>
      <c r="Y43" s="15">
        <f t="shared" si="43"/>
        <v>232.94248044065719</v>
      </c>
      <c r="Z43" s="15">
        <f t="shared" si="44"/>
        <v>388.08936999000002</v>
      </c>
      <c r="AA43" s="16">
        <f t="shared" si="45"/>
        <v>-99</v>
      </c>
      <c r="AB43" s="16">
        <f t="shared" si="46"/>
        <v>-99</v>
      </c>
      <c r="AC43" s="15">
        <f t="shared" si="47"/>
        <v>486.50968809953019</v>
      </c>
    </row>
    <row r="44" spans="2:29" x14ac:dyDescent="0.25">
      <c r="B44" s="11">
        <v>29</v>
      </c>
      <c r="C44" s="11">
        <v>2.8</v>
      </c>
      <c r="D44" s="24">
        <v>8.6999999999999993</v>
      </c>
      <c r="E44" s="17"/>
      <c r="F44" s="13">
        <f t="shared" si="24"/>
        <v>2.7450000000000001</v>
      </c>
      <c r="G44" s="13">
        <f t="shared" si="25"/>
        <v>8.1</v>
      </c>
      <c r="H44" s="10">
        <f t="shared" si="26"/>
        <v>1435.2</v>
      </c>
      <c r="I44" s="13">
        <f t="shared" si="27"/>
        <v>0.68717860323479563</v>
      </c>
      <c r="J44" s="10">
        <f t="shared" si="28"/>
        <v>3045</v>
      </c>
      <c r="K44" s="10">
        <f t="shared" si="29"/>
        <v>1609.8</v>
      </c>
      <c r="L44" s="13">
        <f t="shared" si="30"/>
        <v>1.4579562756758311</v>
      </c>
      <c r="M44" s="13">
        <f t="shared" si="31"/>
        <v>0.77077767244103534</v>
      </c>
      <c r="N44" s="15">
        <f t="shared" si="32"/>
        <v>2.6022666536647936</v>
      </c>
      <c r="O44" s="15">
        <f t="shared" si="33"/>
        <v>2.6697989191203875</v>
      </c>
      <c r="P44" s="13">
        <f t="shared" si="34"/>
        <v>185.8185</v>
      </c>
      <c r="Q44" s="13">
        <f t="shared" si="35"/>
        <v>0.71123951384700124</v>
      </c>
      <c r="R44" s="13">
        <f t="shared" si="36"/>
        <v>-1</v>
      </c>
      <c r="S44" s="13">
        <f t="shared" si="37"/>
        <v>-1</v>
      </c>
      <c r="T44" s="13">
        <f t="shared" si="38"/>
        <v>-1</v>
      </c>
      <c r="U44" s="13">
        <f t="shared" si="39"/>
        <v>-1</v>
      </c>
      <c r="V44" s="15">
        <f t="shared" si="40"/>
        <v>33.8446305645423</v>
      </c>
      <c r="W44" s="15">
        <f t="shared" si="41"/>
        <v>37.956895424519622</v>
      </c>
      <c r="X44" s="13">
        <f t="shared" si="42"/>
        <v>1.3187408151439524</v>
      </c>
      <c r="Y44" s="15">
        <f t="shared" si="43"/>
        <v>245.0464401588265</v>
      </c>
      <c r="Z44" s="15">
        <f t="shared" si="44"/>
        <v>388.08936998999997</v>
      </c>
      <c r="AA44" s="16">
        <f t="shared" si="45"/>
        <v>-99</v>
      </c>
      <c r="AB44" s="16">
        <f t="shared" si="46"/>
        <v>-99</v>
      </c>
      <c r="AC44" s="15">
        <f t="shared" si="47"/>
        <v>511.78929212931547</v>
      </c>
    </row>
    <row r="45" spans="2:29" x14ac:dyDescent="0.25">
      <c r="B45" s="20">
        <v>30</v>
      </c>
      <c r="C45" s="11">
        <v>2.7</v>
      </c>
      <c r="D45" s="24">
        <v>8.5</v>
      </c>
      <c r="E45" s="17"/>
      <c r="F45" s="13">
        <f t="shared" si="24"/>
        <v>2.6500000000000004</v>
      </c>
      <c r="G45" s="13">
        <f t="shared" si="25"/>
        <v>7.9</v>
      </c>
      <c r="H45" s="10">
        <f t="shared" si="26"/>
        <v>1497.6</v>
      </c>
      <c r="I45" s="13">
        <f t="shared" si="27"/>
        <v>0.71705593381022148</v>
      </c>
      <c r="J45" s="10">
        <f t="shared" si="28"/>
        <v>3150</v>
      </c>
      <c r="K45" s="10">
        <f t="shared" si="29"/>
        <v>1652.4</v>
      </c>
      <c r="L45" s="13">
        <f t="shared" si="30"/>
        <v>1.5082306300094803</v>
      </c>
      <c r="M45" s="13">
        <f t="shared" si="31"/>
        <v>0.79117469619925884</v>
      </c>
      <c r="N45" s="15">
        <f t="shared" si="32"/>
        <v>2.7160641075087106</v>
      </c>
      <c r="O45" s="15">
        <f t="shared" si="33"/>
        <v>2.4431318082788676</v>
      </c>
      <c r="P45" s="13">
        <f t="shared" si="34"/>
        <v>182.17500000000001</v>
      </c>
      <c r="Q45" s="13">
        <f t="shared" si="35"/>
        <v>0.65768577917250848</v>
      </c>
      <c r="R45" s="13">
        <f t="shared" si="36"/>
        <v>-1</v>
      </c>
      <c r="S45" s="13">
        <f t="shared" si="37"/>
        <v>-1</v>
      </c>
      <c r="T45" s="13">
        <f t="shared" si="38"/>
        <v>-1</v>
      </c>
      <c r="U45" s="13">
        <f t="shared" si="39"/>
        <v>-1</v>
      </c>
      <c r="V45" s="15">
        <f t="shared" si="40"/>
        <v>33.347968840248505</v>
      </c>
      <c r="W45" s="15">
        <f t="shared" si="41"/>
        <v>37.668083777455941</v>
      </c>
      <c r="X45" s="13">
        <f t="shared" si="42"/>
        <v>1.2498262194899994</v>
      </c>
      <c r="Y45" s="15">
        <f t="shared" si="43"/>
        <v>227.68709153559064</v>
      </c>
      <c r="Z45" s="15">
        <f t="shared" si="44"/>
        <v>380.47977450000002</v>
      </c>
      <c r="AA45" s="16">
        <f t="shared" si="45"/>
        <v>-99</v>
      </c>
      <c r="AB45" s="16">
        <f t="shared" si="46"/>
        <v>-99</v>
      </c>
      <c r="AC45" s="15">
        <f t="shared" si="47"/>
        <v>475.53359815574242</v>
      </c>
    </row>
    <row r="46" spans="2:29" x14ac:dyDescent="0.25">
      <c r="B46" s="11">
        <v>31</v>
      </c>
      <c r="C46" s="11">
        <v>3.9</v>
      </c>
      <c r="D46" s="24">
        <v>5.7</v>
      </c>
      <c r="E46" s="17"/>
      <c r="F46" s="13">
        <f t="shared" si="24"/>
        <v>4.05</v>
      </c>
      <c r="G46" s="13">
        <f t="shared" si="25"/>
        <v>5.1000000000000005</v>
      </c>
      <c r="H46" s="10">
        <f t="shared" si="26"/>
        <v>1560</v>
      </c>
      <c r="I46" s="13">
        <f t="shared" si="27"/>
        <v>0.74693326438564744</v>
      </c>
      <c r="J46" s="10">
        <f t="shared" si="28"/>
        <v>3255</v>
      </c>
      <c r="K46" s="10">
        <f t="shared" si="29"/>
        <v>1695</v>
      </c>
      <c r="L46" s="13">
        <f t="shared" si="30"/>
        <v>1.5585049843431298</v>
      </c>
      <c r="M46" s="13">
        <f t="shared" si="31"/>
        <v>0.81157171995748223</v>
      </c>
      <c r="N46" s="15">
        <f t="shared" si="32"/>
        <v>0.31788640195448742</v>
      </c>
      <c r="O46" s="15">
        <f t="shared" si="33"/>
        <v>4.0699628318584073</v>
      </c>
      <c r="P46" s="13">
        <f t="shared" si="34"/>
        <v>36.435000000000031</v>
      </c>
      <c r="Q46" s="13">
        <f t="shared" si="35"/>
        <v>0.99861769749403206</v>
      </c>
      <c r="R46" s="13">
        <f t="shared" si="36"/>
        <v>2.071611081415929</v>
      </c>
      <c r="S46" s="13">
        <f t="shared" si="37"/>
        <v>3.0293837958860368</v>
      </c>
      <c r="T46" s="13">
        <f t="shared" si="38"/>
        <v>0.43396044448211535</v>
      </c>
      <c r="U46" s="13">
        <f t="shared" si="39"/>
        <v>0.33030667356143523</v>
      </c>
      <c r="V46" s="15">
        <f t="shared" si="40"/>
        <v>-99</v>
      </c>
      <c r="W46" s="15">
        <f t="shared" si="41"/>
        <v>-99</v>
      </c>
      <c r="X46" s="13">
        <f t="shared" si="42"/>
        <v>1.5786334457955227</v>
      </c>
      <c r="Y46" s="15">
        <f t="shared" si="43"/>
        <v>57.517509597559915</v>
      </c>
      <c r="Z46" s="15">
        <f t="shared" si="44"/>
        <v>76.095954900000066</v>
      </c>
      <c r="AA46" s="16">
        <f t="shared" si="45"/>
        <v>906.34374671867715</v>
      </c>
      <c r="AB46" s="16">
        <f t="shared" si="46"/>
        <v>689.85869999999989</v>
      </c>
      <c r="AC46" s="15">
        <f t="shared" si="47"/>
        <v>120.12761949488778</v>
      </c>
    </row>
    <row r="47" spans="2:29" x14ac:dyDescent="0.25">
      <c r="B47" s="20">
        <v>32</v>
      </c>
      <c r="C47" s="11">
        <v>4.7</v>
      </c>
      <c r="D47" s="24">
        <v>6.4</v>
      </c>
      <c r="E47" s="17"/>
      <c r="F47" s="13">
        <f t="shared" si="24"/>
        <v>4.8550000000000004</v>
      </c>
      <c r="G47" s="13">
        <f t="shared" si="25"/>
        <v>5.8000000000000007</v>
      </c>
      <c r="H47" s="10">
        <f t="shared" si="26"/>
        <v>1622.3999999999999</v>
      </c>
      <c r="I47" s="13">
        <f t="shared" si="27"/>
        <v>0.77681059496107319</v>
      </c>
      <c r="J47" s="10">
        <f t="shared" si="28"/>
        <v>3360</v>
      </c>
      <c r="K47" s="10">
        <f t="shared" si="29"/>
        <v>1737.6000000000001</v>
      </c>
      <c r="L47" s="13">
        <f t="shared" si="30"/>
        <v>1.608779338676779</v>
      </c>
      <c r="M47" s="13">
        <f t="shared" si="31"/>
        <v>0.83196874371570584</v>
      </c>
      <c r="N47" s="15">
        <f t="shared" si="32"/>
        <v>0.23172047841436147</v>
      </c>
      <c r="O47" s="15">
        <f t="shared" si="33"/>
        <v>4.9018541091160213</v>
      </c>
      <c r="P47" s="13">
        <f t="shared" si="34"/>
        <v>32.791500000000013</v>
      </c>
      <c r="Q47" s="13">
        <f t="shared" si="35"/>
        <v>1.144642659581518</v>
      </c>
      <c r="R47" s="13">
        <f t="shared" si="36"/>
        <v>2.495043741540055</v>
      </c>
      <c r="S47" s="13">
        <f t="shared" si="37"/>
        <v>4.0490710905662688</v>
      </c>
      <c r="T47" s="13">
        <f t="shared" si="38"/>
        <v>0.56129693875632147</v>
      </c>
      <c r="U47" s="13">
        <f t="shared" si="39"/>
        <v>0.40781894050389267</v>
      </c>
      <c r="V47" s="15">
        <f t="shared" si="40"/>
        <v>-99</v>
      </c>
      <c r="W47" s="15">
        <f t="shared" si="41"/>
        <v>-99</v>
      </c>
      <c r="X47" s="13">
        <f t="shared" si="42"/>
        <v>1.7692505002633516</v>
      </c>
      <c r="Y47" s="15">
        <f t="shared" si="43"/>
        <v>58.016377779385721</v>
      </c>
      <c r="Z47" s="15">
        <f t="shared" si="44"/>
        <v>68.486359410000034</v>
      </c>
      <c r="AA47" s="16">
        <f t="shared" si="45"/>
        <v>1172.2911084701277</v>
      </c>
      <c r="AB47" s="16">
        <f t="shared" si="46"/>
        <v>851.74617000000001</v>
      </c>
      <c r="AC47" s="15">
        <f t="shared" si="47"/>
        <v>121.16952564735826</v>
      </c>
    </row>
    <row r="48" spans="2:29" x14ac:dyDescent="0.25">
      <c r="B48" s="11">
        <v>33</v>
      </c>
      <c r="C48" s="11">
        <v>5.0999999999999996</v>
      </c>
      <c r="D48" s="24">
        <v>6.6</v>
      </c>
      <c r="E48" s="17"/>
      <c r="F48" s="13">
        <f t="shared" si="24"/>
        <v>5.2650000000000006</v>
      </c>
      <c r="G48" s="13">
        <f t="shared" si="25"/>
        <v>6</v>
      </c>
      <c r="H48" s="10">
        <f t="shared" si="26"/>
        <v>1684.8</v>
      </c>
      <c r="I48" s="13">
        <f t="shared" si="27"/>
        <v>0.80668792553649915</v>
      </c>
      <c r="J48" s="10">
        <f t="shared" si="28"/>
        <v>3465</v>
      </c>
      <c r="K48" s="10">
        <f t="shared" si="29"/>
        <v>1780.2</v>
      </c>
      <c r="L48" s="13">
        <f t="shared" si="30"/>
        <v>1.6590536930104283</v>
      </c>
      <c r="M48" s="13">
        <f t="shared" si="31"/>
        <v>0.85236576747392923</v>
      </c>
      <c r="N48" s="15">
        <f t="shared" si="32"/>
        <v>0.16486059919626575</v>
      </c>
      <c r="O48" s="15">
        <f t="shared" si="33"/>
        <v>5.230515166835187</v>
      </c>
      <c r="P48" s="13">
        <f t="shared" si="34"/>
        <v>25.504499999999982</v>
      </c>
      <c r="Q48" s="13">
        <f t="shared" si="35"/>
        <v>1.1986762787516794</v>
      </c>
      <c r="R48" s="13">
        <f t="shared" si="36"/>
        <v>2.6623322199191106</v>
      </c>
      <c r="S48" s="13">
        <f t="shared" si="37"/>
        <v>4.4804596790274198</v>
      </c>
      <c r="T48" s="13">
        <f t="shared" si="38"/>
        <v>0.62365120783089412</v>
      </c>
      <c r="U48" s="13">
        <f t="shared" si="39"/>
        <v>0.44583120744635013</v>
      </c>
      <c r="V48" s="15">
        <f t="shared" si="40"/>
        <v>-99</v>
      </c>
      <c r="W48" s="15">
        <f t="shared" si="41"/>
        <v>-99</v>
      </c>
      <c r="X48" s="13">
        <f t="shared" si="42"/>
        <v>1.8357649391694091</v>
      </c>
      <c r="Y48" s="15">
        <f t="shared" si="43"/>
        <v>46.82026689104616</v>
      </c>
      <c r="Z48" s="15">
        <f t="shared" si="44"/>
        <v>53.267168429999963</v>
      </c>
      <c r="AA48" s="16">
        <f t="shared" si="45"/>
        <v>1302.5204936031355</v>
      </c>
      <c r="AB48" s="16">
        <f t="shared" si="46"/>
        <v>931.13631000000009</v>
      </c>
      <c r="AC48" s="15">
        <f t="shared" si="47"/>
        <v>97.786000212625538</v>
      </c>
    </row>
    <row r="49" spans="2:29" x14ac:dyDescent="0.25">
      <c r="B49" s="20">
        <v>34</v>
      </c>
      <c r="C49" s="11">
        <v>3.8</v>
      </c>
      <c r="D49" s="24">
        <v>5.3</v>
      </c>
      <c r="E49" s="17"/>
      <c r="F49" s="13">
        <f t="shared" si="24"/>
        <v>3.9650000000000003</v>
      </c>
      <c r="G49" s="13">
        <f t="shared" si="25"/>
        <v>4.7</v>
      </c>
      <c r="H49" s="10">
        <f t="shared" si="26"/>
        <v>1747.2</v>
      </c>
      <c r="I49" s="13">
        <f t="shared" si="27"/>
        <v>0.83656525611192512</v>
      </c>
      <c r="J49" s="10">
        <f t="shared" si="28"/>
        <v>3570</v>
      </c>
      <c r="K49" s="10">
        <f t="shared" si="29"/>
        <v>1822.8</v>
      </c>
      <c r="L49" s="13">
        <f t="shared" si="30"/>
        <v>1.7093280473440777</v>
      </c>
      <c r="M49" s="13">
        <f t="shared" si="31"/>
        <v>0.87276279123215261</v>
      </c>
      <c r="N49" s="15">
        <f t="shared" si="32"/>
        <v>0.23494177125987567</v>
      </c>
      <c r="O49" s="15">
        <f t="shared" si="33"/>
        <v>3.5845189269256093</v>
      </c>
      <c r="P49" s="13">
        <f t="shared" si="34"/>
        <v>25.504499999999997</v>
      </c>
      <c r="Q49" s="13">
        <f t="shared" si="35"/>
        <v>0.90598144443435202</v>
      </c>
      <c r="R49" s="13">
        <f t="shared" si="36"/>
        <v>1.8245201338051349</v>
      </c>
      <c r="S49" s="13">
        <f t="shared" si="37"/>
        <v>2.484879746339971</v>
      </c>
      <c r="T49" s="13">
        <f t="shared" si="38"/>
        <v>0.39817134866707771</v>
      </c>
      <c r="U49" s="13">
        <f t="shared" si="39"/>
        <v>0.3128434743888075</v>
      </c>
      <c r="V49" s="15">
        <f t="shared" si="40"/>
        <v>-99</v>
      </c>
      <c r="W49" s="15">
        <f t="shared" si="41"/>
        <v>-99</v>
      </c>
      <c r="X49" s="13">
        <f t="shared" si="42"/>
        <v>1.4484568718053561</v>
      </c>
      <c r="Y49" s="15">
        <f t="shared" si="43"/>
        <v>36.942168286959699</v>
      </c>
      <c r="Z49" s="15">
        <f t="shared" si="44"/>
        <v>53.267168429999991</v>
      </c>
      <c r="AA49" s="16">
        <f t="shared" si="45"/>
        <v>831.59678854513845</v>
      </c>
      <c r="AB49" s="16">
        <f t="shared" si="46"/>
        <v>653.38611000000003</v>
      </c>
      <c r="AC49" s="15">
        <f t="shared" si="47"/>
        <v>77.155196154046806</v>
      </c>
    </row>
    <row r="50" spans="2:29" x14ac:dyDescent="0.25">
      <c r="B50" s="11">
        <v>35</v>
      </c>
      <c r="C50" s="11">
        <v>4.4000000000000004</v>
      </c>
      <c r="D50" s="24">
        <v>5.8</v>
      </c>
      <c r="E50" s="17"/>
      <c r="F50" s="13">
        <f t="shared" si="24"/>
        <v>4.5700000000000012</v>
      </c>
      <c r="G50" s="13">
        <f t="shared" si="25"/>
        <v>5.2</v>
      </c>
      <c r="H50" s="10">
        <f t="shared" si="26"/>
        <v>1809.6</v>
      </c>
      <c r="I50" s="13">
        <f t="shared" si="27"/>
        <v>0.86644258668735097</v>
      </c>
      <c r="J50" s="10">
        <f t="shared" si="28"/>
        <v>3675</v>
      </c>
      <c r="K50" s="10">
        <f t="shared" si="29"/>
        <v>1865.4</v>
      </c>
      <c r="L50" s="13">
        <f t="shared" si="30"/>
        <v>1.759602401677727</v>
      </c>
      <c r="M50" s="13">
        <f t="shared" si="31"/>
        <v>0.89315981499037611</v>
      </c>
      <c r="N50" s="15">
        <f t="shared" si="32"/>
        <v>0.17010671894417723</v>
      </c>
      <c r="O50" s="15">
        <f t="shared" si="33"/>
        <v>4.146578642650371</v>
      </c>
      <c r="P50" s="13">
        <f t="shared" si="34"/>
        <v>21.860999999999969</v>
      </c>
      <c r="Q50" s="13">
        <f t="shared" si="35"/>
        <v>1.0126917501614834</v>
      </c>
      <c r="R50" s="13">
        <f t="shared" si="36"/>
        <v>2.1106085291090388</v>
      </c>
      <c r="S50" s="13">
        <f t="shared" si="37"/>
        <v>3.1188138982154685</v>
      </c>
      <c r="T50" s="13">
        <f t="shared" si="38"/>
        <v>0.48885126621557295</v>
      </c>
      <c r="U50" s="13">
        <f t="shared" si="39"/>
        <v>0.37035574133126503</v>
      </c>
      <c r="V50" s="15">
        <f t="shared" si="40"/>
        <v>-99</v>
      </c>
      <c r="W50" s="15">
        <f t="shared" si="41"/>
        <v>-99</v>
      </c>
      <c r="X50" s="13">
        <f t="shared" si="42"/>
        <v>1.5977481793001966</v>
      </c>
      <c r="Y50" s="15">
        <f t="shared" si="43"/>
        <v>34.928372947681545</v>
      </c>
      <c r="Z50" s="15">
        <f t="shared" si="44"/>
        <v>45.65757293999993</v>
      </c>
      <c r="AA50" s="16">
        <f t="shared" si="45"/>
        <v>1020.9854235418727</v>
      </c>
      <c r="AB50" s="16">
        <f t="shared" si="46"/>
        <v>773.50278000000026</v>
      </c>
      <c r="AC50" s="15">
        <f t="shared" si="47"/>
        <v>72.949304036150821</v>
      </c>
    </row>
    <row r="51" spans="2:29" x14ac:dyDescent="0.25">
      <c r="B51" s="20">
        <v>36</v>
      </c>
      <c r="C51" s="11">
        <v>4.5</v>
      </c>
      <c r="D51" s="24">
        <v>6.2</v>
      </c>
      <c r="E51" s="17"/>
      <c r="F51" s="13">
        <f t="shared" si="24"/>
        <v>4.6550000000000002</v>
      </c>
      <c r="G51" s="13">
        <f t="shared" si="25"/>
        <v>5.6000000000000005</v>
      </c>
      <c r="H51" s="10">
        <f t="shared" si="26"/>
        <v>1872</v>
      </c>
      <c r="I51" s="13">
        <f t="shared" si="27"/>
        <v>0.89631991726277693</v>
      </c>
      <c r="J51" s="10">
        <f t="shared" si="28"/>
        <v>3780</v>
      </c>
      <c r="K51" s="10">
        <f t="shared" si="29"/>
        <v>1908</v>
      </c>
      <c r="L51" s="13">
        <f t="shared" si="30"/>
        <v>1.8098767560113764</v>
      </c>
      <c r="M51" s="13">
        <f t="shared" si="31"/>
        <v>0.9135568387485995</v>
      </c>
      <c r="N51" s="15">
        <f t="shared" si="32"/>
        <v>0.25141804548361907</v>
      </c>
      <c r="O51" s="15">
        <f t="shared" si="33"/>
        <v>4.1143363207547168</v>
      </c>
      <c r="P51" s="13">
        <f t="shared" si="34"/>
        <v>32.791500000000013</v>
      </c>
      <c r="Q51" s="13">
        <f t="shared" si="35"/>
        <v>1.0067858901687359</v>
      </c>
      <c r="R51" s="13">
        <f t="shared" si="36"/>
        <v>2.0941971872641512</v>
      </c>
      <c r="S51" s="13">
        <f t="shared" si="37"/>
        <v>3.081065127775807</v>
      </c>
      <c r="T51" s="13">
        <f t="shared" si="38"/>
        <v>0.49515993388842316</v>
      </c>
      <c r="U51" s="13">
        <f t="shared" si="39"/>
        <v>0.37586800827372235</v>
      </c>
      <c r="V51" s="15">
        <f t="shared" si="40"/>
        <v>-99</v>
      </c>
      <c r="W51" s="15">
        <f t="shared" si="41"/>
        <v>-99</v>
      </c>
      <c r="X51" s="13">
        <f t="shared" si="42"/>
        <v>1.5897475034888386</v>
      </c>
      <c r="Y51" s="15">
        <f t="shared" si="43"/>
        <v>52.130205260654272</v>
      </c>
      <c r="Z51" s="15">
        <f t="shared" si="44"/>
        <v>68.486359410000034</v>
      </c>
      <c r="AA51" s="16">
        <f t="shared" si="45"/>
        <v>1034.1613283233273</v>
      </c>
      <c r="AB51" s="16">
        <f t="shared" si="46"/>
        <v>785.01537000000008</v>
      </c>
      <c r="AC51" s="15">
        <f t="shared" si="47"/>
        <v>108.87601889508687</v>
      </c>
    </row>
    <row r="52" spans="2:29" x14ac:dyDescent="0.25">
      <c r="B52" s="11">
        <v>37</v>
      </c>
      <c r="C52" s="11">
        <v>5.2</v>
      </c>
      <c r="D52" s="24">
        <v>6.8</v>
      </c>
      <c r="E52" s="17"/>
      <c r="F52" s="13">
        <f t="shared" si="24"/>
        <v>5.3600000000000012</v>
      </c>
      <c r="G52" s="13">
        <f t="shared" si="25"/>
        <v>6.2</v>
      </c>
      <c r="H52" s="10">
        <f t="shared" si="26"/>
        <v>1934.3999999999999</v>
      </c>
      <c r="I52" s="13">
        <f t="shared" si="27"/>
        <v>0.92619724783820268</v>
      </c>
      <c r="J52" s="10">
        <f t="shared" si="28"/>
        <v>3885</v>
      </c>
      <c r="K52" s="10">
        <f t="shared" si="29"/>
        <v>1950.6000000000001</v>
      </c>
      <c r="L52" s="13">
        <f t="shared" si="30"/>
        <v>1.8601511103450257</v>
      </c>
      <c r="M52" s="13">
        <f t="shared" si="31"/>
        <v>0.933953862506823</v>
      </c>
      <c r="N52" s="15">
        <f t="shared" si="32"/>
        <v>0.18945362411316977</v>
      </c>
      <c r="O52" s="15">
        <f t="shared" si="33"/>
        <v>4.7473466625653655</v>
      </c>
      <c r="P52" s="13">
        <f t="shared" si="34"/>
        <v>29.147999999999968</v>
      </c>
      <c r="Q52" s="13">
        <f t="shared" si="35"/>
        <v>1.1185772281212887</v>
      </c>
      <c r="R52" s="13">
        <f t="shared" si="36"/>
        <v>2.4163994512457712</v>
      </c>
      <c r="S52" s="13">
        <f t="shared" si="37"/>
        <v>3.85173750745163</v>
      </c>
      <c r="T52" s="13">
        <f t="shared" si="38"/>
        <v>0.60537473423084531</v>
      </c>
      <c r="U52" s="13">
        <f t="shared" si="39"/>
        <v>0.44338027521617984</v>
      </c>
      <c r="V52" s="15">
        <f t="shared" si="40"/>
        <v>-99</v>
      </c>
      <c r="W52" s="15">
        <f t="shared" si="41"/>
        <v>-99</v>
      </c>
      <c r="X52" s="13">
        <f t="shared" si="42"/>
        <v>1.7364242327823525</v>
      </c>
      <c r="Y52" s="15">
        <f t="shared" si="43"/>
        <v>50.613293537139953</v>
      </c>
      <c r="Z52" s="15">
        <f t="shared" si="44"/>
        <v>60.876763919999931</v>
      </c>
      <c r="AA52" s="16">
        <f t="shared" si="45"/>
        <v>1264.3493474304896</v>
      </c>
      <c r="AB52" s="16">
        <f t="shared" si="46"/>
        <v>926.01744000000019</v>
      </c>
      <c r="AC52" s="15">
        <f t="shared" si="47"/>
        <v>105.70788808405827</v>
      </c>
    </row>
    <row r="53" spans="2:29" x14ac:dyDescent="0.25">
      <c r="B53" s="20">
        <v>38</v>
      </c>
      <c r="C53" s="11">
        <v>4.3</v>
      </c>
      <c r="D53" s="24">
        <v>6.1</v>
      </c>
      <c r="E53" s="17"/>
      <c r="F53" s="13">
        <f t="shared" si="24"/>
        <v>4.45</v>
      </c>
      <c r="G53" s="13">
        <f t="shared" si="25"/>
        <v>5.5</v>
      </c>
      <c r="H53" s="10">
        <f t="shared" si="26"/>
        <v>1996.8</v>
      </c>
      <c r="I53" s="13">
        <f t="shared" si="27"/>
        <v>0.95607457841362864</v>
      </c>
      <c r="J53" s="10">
        <f t="shared" si="28"/>
        <v>3990</v>
      </c>
      <c r="K53" s="10">
        <f t="shared" si="29"/>
        <v>1993.2</v>
      </c>
      <c r="L53" s="13">
        <f t="shared" si="30"/>
        <v>1.9104254646786751</v>
      </c>
      <c r="M53" s="13">
        <f t="shared" si="31"/>
        <v>0.95435088626504638</v>
      </c>
      <c r="N53" s="15">
        <f t="shared" si="32"/>
        <v>0.30052158340668328</v>
      </c>
      <c r="O53" s="15">
        <f t="shared" si="33"/>
        <v>3.6610490668272129</v>
      </c>
      <c r="P53" s="13">
        <f t="shared" si="34"/>
        <v>36.434999999999995</v>
      </c>
      <c r="Q53" s="13">
        <f t="shared" si="35"/>
        <v>0.9210087642173278</v>
      </c>
      <c r="R53" s="13">
        <f t="shared" si="36"/>
        <v>1.8634739750150513</v>
      </c>
      <c r="S53" s="13">
        <f t="shared" si="37"/>
        <v>2.5681350845416073</v>
      </c>
      <c r="T53" s="13">
        <f t="shared" si="38"/>
        <v>0.44704393196414643</v>
      </c>
      <c r="U53" s="13">
        <f t="shared" si="39"/>
        <v>0.34939254215863713</v>
      </c>
      <c r="V53" s="15">
        <f t="shared" si="40"/>
        <v>-99</v>
      </c>
      <c r="W53" s="15">
        <f t="shared" si="41"/>
        <v>-99</v>
      </c>
      <c r="X53" s="13">
        <f t="shared" si="42"/>
        <v>1.470109096836302</v>
      </c>
      <c r="Y53" s="15">
        <f t="shared" si="43"/>
        <v>53.563424943230658</v>
      </c>
      <c r="Z53" s="15">
        <f t="shared" si="44"/>
        <v>76.095954899999981</v>
      </c>
      <c r="AA53" s="16">
        <f t="shared" si="45"/>
        <v>933.66913366439837</v>
      </c>
      <c r="AB53" s="16">
        <f t="shared" si="46"/>
        <v>729.72029999999995</v>
      </c>
      <c r="AC53" s="15">
        <f t="shared" si="47"/>
        <v>111.86935553093497</v>
      </c>
    </row>
    <row r="54" spans="2:29" x14ac:dyDescent="0.25">
      <c r="B54" s="11">
        <v>39</v>
      </c>
      <c r="C54" s="11">
        <v>4.4000000000000004</v>
      </c>
      <c r="D54" s="24">
        <v>5.9</v>
      </c>
      <c r="E54" s="17"/>
      <c r="F54" s="13">
        <f t="shared" si="24"/>
        <v>4.5650000000000013</v>
      </c>
      <c r="G54" s="13">
        <f t="shared" si="25"/>
        <v>5.3000000000000007</v>
      </c>
      <c r="H54" s="10">
        <f t="shared" si="26"/>
        <v>2059.1999999999998</v>
      </c>
      <c r="I54" s="13">
        <f t="shared" si="27"/>
        <v>0.98595190898905449</v>
      </c>
      <c r="J54" s="10">
        <f t="shared" si="28"/>
        <v>4095</v>
      </c>
      <c r="K54" s="10">
        <f t="shared" si="29"/>
        <v>2035.8000000000002</v>
      </c>
      <c r="L54" s="13">
        <f t="shared" si="30"/>
        <v>1.9606998190123244</v>
      </c>
      <c r="M54" s="13">
        <f t="shared" si="31"/>
        <v>0.97474791002326999</v>
      </c>
      <c r="N54" s="15">
        <f t="shared" si="32"/>
        <v>0.20536186754405683</v>
      </c>
      <c r="O54" s="15">
        <f t="shared" si="33"/>
        <v>3.6717679045092844</v>
      </c>
      <c r="P54" s="13">
        <f t="shared" si="34"/>
        <v>25.504499999999982</v>
      </c>
      <c r="Q54" s="13">
        <f t="shared" si="35"/>
        <v>0.92310015474060891</v>
      </c>
      <c r="R54" s="13">
        <f t="shared" si="36"/>
        <v>1.8689298633952258</v>
      </c>
      <c r="S54" s="13">
        <f t="shared" si="37"/>
        <v>2.5798743341502841</v>
      </c>
      <c r="T54" s="13">
        <f t="shared" si="38"/>
        <v>0.45827010322908157</v>
      </c>
      <c r="U54" s="13">
        <f t="shared" si="39"/>
        <v>0.35790480910109468</v>
      </c>
      <c r="V54" s="15">
        <f t="shared" si="40"/>
        <v>-99</v>
      </c>
      <c r="W54" s="15">
        <f t="shared" si="41"/>
        <v>-99</v>
      </c>
      <c r="X54" s="13">
        <f t="shared" si="42"/>
        <v>1.4731055222275478</v>
      </c>
      <c r="Y54" s="15">
        <f t="shared" si="43"/>
        <v>37.570819791652468</v>
      </c>
      <c r="Z54" s="15">
        <f t="shared" si="44"/>
        <v>53.267168429999963</v>
      </c>
      <c r="AA54" s="16">
        <f t="shared" si="45"/>
        <v>957.11544139806597</v>
      </c>
      <c r="AB54" s="16">
        <f t="shared" si="46"/>
        <v>747.49851000000024</v>
      </c>
      <c r="AC54" s="15">
        <f t="shared" si="47"/>
        <v>78.468159967657854</v>
      </c>
    </row>
    <row r="55" spans="2:29" x14ac:dyDescent="0.25">
      <c r="B55" s="20">
        <v>40</v>
      </c>
      <c r="C55" s="11">
        <v>3.2</v>
      </c>
      <c r="D55" s="24">
        <v>8.3000000000000007</v>
      </c>
      <c r="E55" s="17"/>
      <c r="F55" s="13">
        <f t="shared" si="24"/>
        <v>3.1850000000000005</v>
      </c>
      <c r="G55" s="13">
        <f t="shared" si="25"/>
        <v>7.7000000000000011</v>
      </c>
      <c r="H55" s="10">
        <f t="shared" si="26"/>
        <v>2121.6</v>
      </c>
      <c r="I55" s="13">
        <f t="shared" si="27"/>
        <v>1.0158292395644803</v>
      </c>
      <c r="J55" s="10">
        <f t="shared" si="28"/>
        <v>4200</v>
      </c>
      <c r="K55" s="10">
        <f t="shared" si="29"/>
        <v>2078.4</v>
      </c>
      <c r="L55" s="13">
        <f t="shared" si="30"/>
        <v>2.0109741733459736</v>
      </c>
      <c r="M55" s="13">
        <f t="shared" si="31"/>
        <v>0.99514493378149338</v>
      </c>
      <c r="N55" s="15">
        <f t="shared" si="32"/>
        <v>2.0814405589228446</v>
      </c>
      <c r="O55" s="15">
        <f t="shared" si="33"/>
        <v>2.1797536085450351</v>
      </c>
      <c r="P55" s="13">
        <f t="shared" si="34"/>
        <v>156.67050000000003</v>
      </c>
      <c r="Q55" s="13">
        <f t="shared" si="35"/>
        <v>0.59203385154842347</v>
      </c>
      <c r="R55" s="13">
        <f t="shared" si="36"/>
        <v>-1</v>
      </c>
      <c r="S55" s="13">
        <f t="shared" si="37"/>
        <v>-1</v>
      </c>
      <c r="T55" s="13">
        <f t="shared" si="38"/>
        <v>-1</v>
      </c>
      <c r="U55" s="13">
        <f t="shared" si="39"/>
        <v>-1</v>
      </c>
      <c r="V55" s="15">
        <f t="shared" si="40"/>
        <v>32.700257016303432</v>
      </c>
      <c r="W55" s="15">
        <f t="shared" si="41"/>
        <v>37.272907767900236</v>
      </c>
      <c r="X55" s="13">
        <f t="shared" si="42"/>
        <v>1.0856579920057747</v>
      </c>
      <c r="Y55" s="15">
        <f t="shared" si="43"/>
        <v>170.09058043654076</v>
      </c>
      <c r="Z55" s="15">
        <f t="shared" si="44"/>
        <v>327.21260607000005</v>
      </c>
      <c r="AA55" s="16">
        <f t="shared" si="45"/>
        <v>-99</v>
      </c>
      <c r="AB55" s="16">
        <f t="shared" si="46"/>
        <v>-99</v>
      </c>
      <c r="AC55" s="15">
        <f t="shared" si="47"/>
        <v>355.24098086493279</v>
      </c>
    </row>
    <row r="56" spans="2:29" x14ac:dyDescent="0.25">
      <c r="B56" s="11">
        <v>41</v>
      </c>
      <c r="C56" s="11">
        <v>6.8</v>
      </c>
      <c r="D56" s="24">
        <v>22.7</v>
      </c>
      <c r="E56" s="17"/>
      <c r="F56" s="13">
        <f t="shared" si="24"/>
        <v>6.245000000000001</v>
      </c>
      <c r="G56" s="13">
        <f t="shared" si="25"/>
        <v>22.099999999999998</v>
      </c>
      <c r="H56" s="10">
        <f t="shared" si="26"/>
        <v>2184</v>
      </c>
      <c r="I56" s="13">
        <f t="shared" si="27"/>
        <v>1.0457065701399064</v>
      </c>
      <c r="J56" s="10">
        <f t="shared" si="28"/>
        <v>4305</v>
      </c>
      <c r="K56" s="10">
        <f t="shared" si="29"/>
        <v>2121</v>
      </c>
      <c r="L56" s="13">
        <f t="shared" si="30"/>
        <v>2.0612485276796231</v>
      </c>
      <c r="M56" s="13">
        <f t="shared" si="31"/>
        <v>1.0155419575397167</v>
      </c>
      <c r="N56" s="15">
        <f t="shared" si="32"/>
        <v>3.0494528177507823</v>
      </c>
      <c r="O56" s="15">
        <f t="shared" si="33"/>
        <v>5.1197229137199454</v>
      </c>
      <c r="P56" s="13">
        <f t="shared" si="34"/>
        <v>550.16849999999988</v>
      </c>
      <c r="Q56" s="13">
        <f t="shared" si="35"/>
        <v>1.1806679544110077</v>
      </c>
      <c r="R56" s="13">
        <f t="shared" si="36"/>
        <v>-1</v>
      </c>
      <c r="S56" s="13">
        <f t="shared" si="37"/>
        <v>-1</v>
      </c>
      <c r="T56" s="13">
        <f t="shared" si="38"/>
        <v>-1</v>
      </c>
      <c r="U56" s="13">
        <f t="shared" si="39"/>
        <v>-1</v>
      </c>
      <c r="V56" s="15">
        <f t="shared" si="40"/>
        <v>37.298634145119635</v>
      </c>
      <c r="W56" s="15">
        <f t="shared" si="41"/>
        <v>39.762863968637568</v>
      </c>
      <c r="X56" s="13">
        <f t="shared" si="42"/>
        <v>1.91849291402245</v>
      </c>
      <c r="Y56" s="15">
        <f t="shared" si="43"/>
        <v>1055.4943687683601</v>
      </c>
      <c r="Z56" s="15">
        <f t="shared" si="44"/>
        <v>1149.0489189899997</v>
      </c>
      <c r="AA56" s="16">
        <f t="shared" si="45"/>
        <v>-99</v>
      </c>
      <c r="AB56" s="16">
        <f t="shared" si="46"/>
        <v>-99</v>
      </c>
      <c r="AC56" s="15">
        <f t="shared" si="47"/>
        <v>2204.442208947471</v>
      </c>
    </row>
    <row r="57" spans="2:29" x14ac:dyDescent="0.25">
      <c r="B57" s="20">
        <v>42</v>
      </c>
      <c r="C57" s="11">
        <v>2.7</v>
      </c>
      <c r="D57" s="24">
        <v>9</v>
      </c>
      <c r="E57" s="17"/>
      <c r="F57" s="13">
        <f t="shared" si="24"/>
        <v>2.6250000000000004</v>
      </c>
      <c r="G57" s="13">
        <f t="shared" si="25"/>
        <v>8.4</v>
      </c>
      <c r="H57" s="10">
        <f t="shared" si="26"/>
        <v>2246.4</v>
      </c>
      <c r="I57" s="13">
        <f t="shared" si="27"/>
        <v>1.0755839007153323</v>
      </c>
      <c r="J57" s="10">
        <f t="shared" si="28"/>
        <v>4410</v>
      </c>
      <c r="K57" s="10">
        <f t="shared" si="29"/>
        <v>2163.6</v>
      </c>
      <c r="L57" s="13">
        <f t="shared" si="30"/>
        <v>2.1115228820132725</v>
      </c>
      <c r="M57" s="13">
        <f t="shared" si="31"/>
        <v>1.0359389812979403</v>
      </c>
      <c r="N57" s="15">
        <f t="shared" si="32"/>
        <v>3.7272105296093105</v>
      </c>
      <c r="O57" s="15">
        <f t="shared" si="33"/>
        <v>1.4956634775374378</v>
      </c>
      <c r="P57" s="13">
        <f t="shared" si="34"/>
        <v>200.39250000000004</v>
      </c>
      <c r="Q57" s="13">
        <f t="shared" si="35"/>
        <v>0.3986401804392089</v>
      </c>
      <c r="R57" s="13">
        <f t="shared" si="36"/>
        <v>-1</v>
      </c>
      <c r="S57" s="13">
        <f t="shared" si="37"/>
        <v>-1</v>
      </c>
      <c r="T57" s="13">
        <f t="shared" si="38"/>
        <v>-1</v>
      </c>
      <c r="U57" s="13">
        <f t="shared" si="39"/>
        <v>-1</v>
      </c>
      <c r="V57" s="15">
        <f t="shared" si="40"/>
        <v>30.488384310124914</v>
      </c>
      <c r="W57" s="15">
        <f t="shared" si="41"/>
        <v>35.672461858370589</v>
      </c>
      <c r="X57" s="13">
        <f t="shared" si="42"/>
        <v>0.84966777757952772</v>
      </c>
      <c r="Y57" s="15">
        <f t="shared" si="43"/>
        <v>170.33362500000004</v>
      </c>
      <c r="Z57" s="15">
        <f t="shared" si="44"/>
        <v>418.52775195000004</v>
      </c>
      <c r="AA57" s="16">
        <f t="shared" si="45"/>
        <v>-99</v>
      </c>
      <c r="AB57" s="16">
        <f t="shared" si="46"/>
        <v>-99</v>
      </c>
      <c r="AC57" s="15">
        <f t="shared" si="47"/>
        <v>355.74858915750008</v>
      </c>
    </row>
    <row r="58" spans="2:29" x14ac:dyDescent="0.25">
      <c r="B58" s="11">
        <v>43</v>
      </c>
      <c r="C58" s="11">
        <v>3.1</v>
      </c>
      <c r="D58" s="24">
        <v>6.5</v>
      </c>
      <c r="E58" s="17"/>
      <c r="F58" s="13">
        <f t="shared" si="24"/>
        <v>3.1700000000000004</v>
      </c>
      <c r="G58" s="13">
        <f t="shared" si="25"/>
        <v>5.9</v>
      </c>
      <c r="H58" s="10">
        <f t="shared" si="26"/>
        <v>2308.7999999999997</v>
      </c>
      <c r="I58" s="13">
        <f t="shared" si="27"/>
        <v>1.1054612312907581</v>
      </c>
      <c r="J58" s="10">
        <f t="shared" si="28"/>
        <v>4515</v>
      </c>
      <c r="K58" s="10">
        <f t="shared" si="29"/>
        <v>2206.2000000000003</v>
      </c>
      <c r="L58" s="13">
        <f t="shared" si="30"/>
        <v>2.161797236346922</v>
      </c>
      <c r="M58" s="13">
        <f t="shared" si="31"/>
        <v>1.0563360050561639</v>
      </c>
      <c r="N58" s="15">
        <f t="shared" si="32"/>
        <v>1.3223292492137635</v>
      </c>
      <c r="O58" s="15">
        <f t="shared" si="33"/>
        <v>1.9544337775360348</v>
      </c>
      <c r="P58" s="13">
        <f t="shared" si="34"/>
        <v>94.731000000000009</v>
      </c>
      <c r="Q58" s="13">
        <f t="shared" si="35"/>
        <v>0.53244458464205346</v>
      </c>
      <c r="R58" s="13">
        <f t="shared" si="36"/>
        <v>-1</v>
      </c>
      <c r="S58" s="13">
        <f t="shared" si="37"/>
        <v>-1</v>
      </c>
      <c r="T58" s="13">
        <f t="shared" si="38"/>
        <v>-1</v>
      </c>
      <c r="U58" s="13">
        <f t="shared" si="39"/>
        <v>-1</v>
      </c>
      <c r="V58" s="15">
        <f t="shared" si="40"/>
        <v>32.071050294183401</v>
      </c>
      <c r="W58" s="15">
        <f t="shared" si="41"/>
        <v>36.863949382432779</v>
      </c>
      <c r="X58" s="13">
        <f t="shared" si="42"/>
        <v>0.90362690964782089</v>
      </c>
      <c r="Y58" s="15">
        <f t="shared" si="43"/>
        <v>85.601480777847726</v>
      </c>
      <c r="Z58" s="15">
        <f t="shared" si="44"/>
        <v>197.84948274000001</v>
      </c>
      <c r="AA58" s="16">
        <f t="shared" si="45"/>
        <v>-99</v>
      </c>
      <c r="AB58" s="16">
        <f t="shared" si="46"/>
        <v>-99</v>
      </c>
      <c r="AC58" s="15">
        <f t="shared" si="47"/>
        <v>178.78211666376609</v>
      </c>
    </row>
    <row r="59" spans="2:29" x14ac:dyDescent="0.25">
      <c r="B59" s="20">
        <v>44</v>
      </c>
      <c r="C59" s="11">
        <v>4.0999999999999996</v>
      </c>
      <c r="D59" s="24">
        <v>5.4</v>
      </c>
      <c r="E59" s="17"/>
      <c r="F59" s="13">
        <f t="shared" si="24"/>
        <v>4.2749999999999995</v>
      </c>
      <c r="G59" s="13">
        <f t="shared" si="25"/>
        <v>4.8000000000000007</v>
      </c>
      <c r="H59" s="10">
        <f t="shared" si="26"/>
        <v>2371.1999999999998</v>
      </c>
      <c r="I59" s="13">
        <f t="shared" si="27"/>
        <v>1.135338561866184</v>
      </c>
      <c r="J59" s="10">
        <f t="shared" si="28"/>
        <v>4620</v>
      </c>
      <c r="K59" s="10">
        <f t="shared" si="29"/>
        <v>2248.8000000000002</v>
      </c>
      <c r="L59" s="13">
        <f t="shared" si="30"/>
        <v>2.212071590680571</v>
      </c>
      <c r="M59" s="13">
        <f t="shared" si="31"/>
        <v>1.0767330288143873</v>
      </c>
      <c r="N59" s="15">
        <f t="shared" si="32"/>
        <v>0.16721548177884304</v>
      </c>
      <c r="O59" s="15">
        <f t="shared" si="33"/>
        <v>2.9159144877267869</v>
      </c>
      <c r="P59" s="13">
        <f t="shared" si="34"/>
        <v>18.217500000000044</v>
      </c>
      <c r="Q59" s="13">
        <f t="shared" si="35"/>
        <v>0.76672537138761243</v>
      </c>
      <c r="R59" s="13">
        <f t="shared" si="36"/>
        <v>1.4842004742529347</v>
      </c>
      <c r="S59" s="13">
        <f t="shared" si="37"/>
        <v>1.8007020928181894</v>
      </c>
      <c r="T59" s="13">
        <f t="shared" si="38"/>
        <v>0.37949993085634137</v>
      </c>
      <c r="U59" s="13">
        <f t="shared" si="39"/>
        <v>0.31396614381338156</v>
      </c>
      <c r="V59" s="15">
        <f t="shared" si="40"/>
        <v>-99</v>
      </c>
      <c r="W59" s="15">
        <f t="shared" si="41"/>
        <v>-99</v>
      </c>
      <c r="X59" s="13">
        <f t="shared" si="42"/>
        <v>1.2368684895040118</v>
      </c>
      <c r="Y59" s="15">
        <f t="shared" si="43"/>
        <v>22.53265170753939</v>
      </c>
      <c r="Z59" s="15">
        <f t="shared" si="44"/>
        <v>38.04797745000009</v>
      </c>
      <c r="AA59" s="16">
        <f t="shared" si="45"/>
        <v>792.60078559070314</v>
      </c>
      <c r="AB59" s="16">
        <f t="shared" si="46"/>
        <v>655.73084999999992</v>
      </c>
      <c r="AC59" s="15">
        <f t="shared" si="47"/>
        <v>47.060344397264316</v>
      </c>
    </row>
    <row r="60" spans="2:29" x14ac:dyDescent="0.25">
      <c r="B60" s="11">
        <v>45</v>
      </c>
      <c r="C60" s="11">
        <v>3.3</v>
      </c>
      <c r="D60" s="24">
        <v>5.2</v>
      </c>
      <c r="E60" s="17"/>
      <c r="F60" s="13">
        <f t="shared" si="24"/>
        <v>3.4450000000000003</v>
      </c>
      <c r="G60" s="13">
        <f t="shared" si="25"/>
        <v>4.6000000000000005</v>
      </c>
      <c r="H60" s="10">
        <f t="shared" si="26"/>
        <v>2433.6</v>
      </c>
      <c r="I60" s="13">
        <f t="shared" si="27"/>
        <v>1.1652158924416098</v>
      </c>
      <c r="J60" s="10">
        <f t="shared" si="28"/>
        <v>4725</v>
      </c>
      <c r="K60" s="10">
        <f t="shared" si="29"/>
        <v>2291.4</v>
      </c>
      <c r="L60" s="13">
        <f t="shared" si="30"/>
        <v>2.2623459450142205</v>
      </c>
      <c r="M60" s="13">
        <f t="shared" si="31"/>
        <v>1.0971300525726106</v>
      </c>
      <c r="N60" s="15">
        <f t="shared" si="32"/>
        <v>0.50662691970292983</v>
      </c>
      <c r="O60" s="15">
        <f t="shared" si="33"/>
        <v>2.0779524744697566</v>
      </c>
      <c r="P60" s="13">
        <f t="shared" si="34"/>
        <v>40.078500000000012</v>
      </c>
      <c r="Q60" s="13">
        <f t="shared" si="35"/>
        <v>0.56553641061739579</v>
      </c>
      <c r="R60" s="13">
        <f t="shared" si="36"/>
        <v>1.057677809505106</v>
      </c>
      <c r="S60" s="13">
        <f t="shared" si="37"/>
        <v>1.0614627524907041</v>
      </c>
      <c r="T60" s="13">
        <f t="shared" si="38"/>
        <v>0.25318490583089148</v>
      </c>
      <c r="U60" s="13">
        <f t="shared" si="39"/>
        <v>0.22797841075583905</v>
      </c>
      <c r="V60" s="15">
        <f t="shared" si="40"/>
        <v>-99</v>
      </c>
      <c r="W60" s="15">
        <f t="shared" si="41"/>
        <v>-99</v>
      </c>
      <c r="X60" s="13">
        <f t="shared" si="42"/>
        <v>0.88962004064712474</v>
      </c>
      <c r="Y60" s="15">
        <f t="shared" si="43"/>
        <v>35.654636799075803</v>
      </c>
      <c r="Z60" s="15">
        <f t="shared" si="44"/>
        <v>83.705550390000013</v>
      </c>
      <c r="AA60" s="16">
        <f t="shared" si="45"/>
        <v>528.78680322405012</v>
      </c>
      <c r="AB60" s="16">
        <f t="shared" si="46"/>
        <v>476.14203000000009</v>
      </c>
      <c r="AC60" s="15">
        <f t="shared" si="47"/>
        <v>74.466135140341777</v>
      </c>
    </row>
    <row r="61" spans="2:29" x14ac:dyDescent="0.25">
      <c r="B61" s="20">
        <v>46</v>
      </c>
      <c r="C61" s="11">
        <v>4.2</v>
      </c>
      <c r="D61" s="24">
        <v>7.5</v>
      </c>
      <c r="E61" s="17"/>
      <c r="F61" s="13">
        <f t="shared" si="24"/>
        <v>4.2750000000000012</v>
      </c>
      <c r="G61" s="13">
        <f t="shared" si="25"/>
        <v>6.9</v>
      </c>
      <c r="H61" s="10">
        <f t="shared" si="26"/>
        <v>2496</v>
      </c>
      <c r="I61" s="13">
        <f t="shared" si="27"/>
        <v>1.1950932230170359</v>
      </c>
      <c r="J61" s="10">
        <f t="shared" si="28"/>
        <v>4830</v>
      </c>
      <c r="K61" s="10">
        <f t="shared" si="29"/>
        <v>2334</v>
      </c>
      <c r="L61" s="13">
        <f t="shared" si="30"/>
        <v>2.3126202993478699</v>
      </c>
      <c r="M61" s="13">
        <f t="shared" si="31"/>
        <v>1.117527076330834</v>
      </c>
      <c r="N61" s="15">
        <f t="shared" si="32"/>
        <v>0.85229852397396688</v>
      </c>
      <c r="O61" s="15">
        <f t="shared" si="33"/>
        <v>2.7560019280205665</v>
      </c>
      <c r="P61" s="13">
        <f t="shared" si="34"/>
        <v>91.087499999999977</v>
      </c>
      <c r="Q61" s="13">
        <f t="shared" si="35"/>
        <v>0.7309706578376004</v>
      </c>
      <c r="R61" s="13">
        <f t="shared" si="36"/>
        <v>1.4028049813624683</v>
      </c>
      <c r="S61" s="13">
        <f t="shared" si="37"/>
        <v>1.6490326455715911</v>
      </c>
      <c r="T61" s="13">
        <f t="shared" si="38"/>
        <v>0.36706471334384583</v>
      </c>
      <c r="U61" s="13">
        <f t="shared" si="39"/>
        <v>0.30799067769829652</v>
      </c>
      <c r="V61" s="15">
        <f t="shared" si="40"/>
        <v>-99</v>
      </c>
      <c r="W61" s="15">
        <f t="shared" si="41"/>
        <v>-99</v>
      </c>
      <c r="X61" s="13">
        <f t="shared" si="42"/>
        <v>1.2002421580043234</v>
      </c>
      <c r="Y61" s="15">
        <f t="shared" si="43"/>
        <v>109.32705756721879</v>
      </c>
      <c r="Z61" s="15">
        <f t="shared" si="44"/>
        <v>190.23988724999995</v>
      </c>
      <c r="AA61" s="16">
        <f t="shared" si="45"/>
        <v>766.62933640715573</v>
      </c>
      <c r="AB61" s="16">
        <f t="shared" si="46"/>
        <v>643.25085000000024</v>
      </c>
      <c r="AC61" s="15">
        <f t="shared" si="47"/>
        <v>228.33393281143913</v>
      </c>
    </row>
    <row r="62" spans="2:29" x14ac:dyDescent="0.25">
      <c r="B62" s="11">
        <v>47</v>
      </c>
      <c r="C62" s="11">
        <v>12</v>
      </c>
      <c r="D62" s="24">
        <v>19.5</v>
      </c>
      <c r="E62" s="17"/>
      <c r="F62" s="13">
        <f t="shared" si="24"/>
        <v>11.865</v>
      </c>
      <c r="G62" s="13">
        <f t="shared" si="25"/>
        <v>18.899999999999999</v>
      </c>
      <c r="H62" s="10">
        <f t="shared" si="26"/>
        <v>2558.4</v>
      </c>
      <c r="I62" s="13">
        <f t="shared" si="27"/>
        <v>1.2249705535924618</v>
      </c>
      <c r="J62" s="10">
        <f t="shared" si="28"/>
        <v>4935</v>
      </c>
      <c r="K62" s="10">
        <f t="shared" si="29"/>
        <v>2376.6</v>
      </c>
      <c r="L62" s="13">
        <f t="shared" si="30"/>
        <v>2.3628946536815194</v>
      </c>
      <c r="M62" s="13">
        <f t="shared" si="31"/>
        <v>1.1379241000890574</v>
      </c>
      <c r="N62" s="15">
        <f t="shared" si="32"/>
        <v>0.6611823806911804</v>
      </c>
      <c r="O62" s="15">
        <f t="shared" si="33"/>
        <v>9.3503858874021724</v>
      </c>
      <c r="P62" s="13">
        <f t="shared" si="34"/>
        <v>244.11449999999996</v>
      </c>
      <c r="Q62" s="13">
        <f t="shared" si="35"/>
        <v>1.7633442656962117</v>
      </c>
      <c r="R62" s="13">
        <f t="shared" si="36"/>
        <v>4.7593464166877055</v>
      </c>
      <c r="S62" s="13">
        <f t="shared" si="37"/>
        <v>11.088869704221958</v>
      </c>
      <c r="T62" s="13">
        <f t="shared" si="38"/>
        <v>1.7210179489658495</v>
      </c>
      <c r="U62" s="13">
        <f t="shared" si="39"/>
        <v>1.064002944640754</v>
      </c>
      <c r="V62" s="15">
        <f t="shared" si="40"/>
        <v>-99</v>
      </c>
      <c r="W62" s="15">
        <f t="shared" si="41"/>
        <v>-99</v>
      </c>
      <c r="X62" s="13">
        <f t="shared" si="42"/>
        <v>2.4314254090464673</v>
      </c>
      <c r="Y62" s="15">
        <f t="shared" si="43"/>
        <v>593.54619801667377</v>
      </c>
      <c r="Z62" s="15">
        <f t="shared" si="44"/>
        <v>509.84289782999991</v>
      </c>
      <c r="AA62" s="16">
        <f t="shared" si="45"/>
        <v>3594.4148271331351</v>
      </c>
      <c r="AB62" s="16">
        <f t="shared" si="46"/>
        <v>2222.2127100000002</v>
      </c>
      <c r="AC62" s="15">
        <f t="shared" si="47"/>
        <v>1239.6449764057438</v>
      </c>
    </row>
    <row r="63" spans="2:29" x14ac:dyDescent="0.25">
      <c r="B63" s="20">
        <v>48</v>
      </c>
      <c r="C63" s="11">
        <v>17.8</v>
      </c>
      <c r="D63" s="24">
        <v>24.4</v>
      </c>
      <c r="E63" s="17"/>
      <c r="F63" s="13">
        <f t="shared" si="24"/>
        <v>17.71</v>
      </c>
      <c r="G63" s="13">
        <f t="shared" si="25"/>
        <v>23.799999999999997</v>
      </c>
      <c r="H63" s="10">
        <f t="shared" si="26"/>
        <v>2620.7999999999997</v>
      </c>
      <c r="I63" s="13">
        <f t="shared" si="27"/>
        <v>1.2548478841678876</v>
      </c>
      <c r="J63" s="10">
        <f t="shared" si="28"/>
        <v>5040</v>
      </c>
      <c r="K63" s="10">
        <f t="shared" si="29"/>
        <v>2419.2000000000003</v>
      </c>
      <c r="L63" s="13">
        <f t="shared" si="30"/>
        <v>2.4131690080151684</v>
      </c>
      <c r="M63" s="13">
        <f t="shared" si="31"/>
        <v>1.158321123847281</v>
      </c>
      <c r="N63" s="15">
        <f t="shared" si="32"/>
        <v>0.37009685216708393</v>
      </c>
      <c r="O63" s="15">
        <f t="shared" si="33"/>
        <v>14.206036458333333</v>
      </c>
      <c r="P63" s="13">
        <f t="shared" si="34"/>
        <v>211.32299999999989</v>
      </c>
      <c r="Q63" s="13">
        <f t="shared" si="35"/>
        <v>2.2767318582548941</v>
      </c>
      <c r="R63" s="13">
        <f t="shared" si="36"/>
        <v>7.2308725572916668</v>
      </c>
      <c r="S63" s="13">
        <f t="shared" si="37"/>
        <v>21.293692080699856</v>
      </c>
      <c r="T63" s="13">
        <f t="shared" si="38"/>
        <v>2.9549852597936708</v>
      </c>
      <c r="U63" s="13">
        <f t="shared" si="39"/>
        <v>1.6455152115832115</v>
      </c>
      <c r="V63" s="15">
        <f t="shared" si="40"/>
        <v>-99</v>
      </c>
      <c r="W63" s="15">
        <f t="shared" si="41"/>
        <v>-99</v>
      </c>
      <c r="X63" s="13">
        <f t="shared" si="42"/>
        <v>2.8323909763030235</v>
      </c>
      <c r="Y63" s="15">
        <f t="shared" si="43"/>
        <v>598.54935828528357</v>
      </c>
      <c r="Z63" s="15">
        <f t="shared" si="44"/>
        <v>441.35653841999977</v>
      </c>
      <c r="AA63" s="16">
        <f t="shared" si="45"/>
        <v>6171.6049144894732</v>
      </c>
      <c r="AB63" s="16">
        <f t="shared" si="46"/>
        <v>3436.7243400000002</v>
      </c>
      <c r="AC63" s="15">
        <f t="shared" si="47"/>
        <v>1250.0942767531462</v>
      </c>
    </row>
    <row r="64" spans="2:29" x14ac:dyDescent="0.25">
      <c r="B64" s="11">
        <v>49</v>
      </c>
      <c r="C64" s="11">
        <v>15.6</v>
      </c>
      <c r="D64" s="24">
        <v>20.6</v>
      </c>
      <c r="E64" s="17"/>
      <c r="F64" s="13">
        <f t="shared" si="24"/>
        <v>15.59</v>
      </c>
      <c r="G64" s="13">
        <f t="shared" si="25"/>
        <v>20</v>
      </c>
      <c r="H64" s="10">
        <f t="shared" si="26"/>
        <v>2683.2</v>
      </c>
      <c r="I64" s="13">
        <f t="shared" si="27"/>
        <v>1.2847252147433135</v>
      </c>
      <c r="J64" s="10">
        <f t="shared" si="28"/>
        <v>5145</v>
      </c>
      <c r="K64" s="10">
        <f t="shared" si="29"/>
        <v>2461.8000000000002</v>
      </c>
      <c r="L64" s="13">
        <f t="shared" si="30"/>
        <v>2.4634433623488179</v>
      </c>
      <c r="M64" s="13">
        <f t="shared" si="31"/>
        <v>1.1787181476055044</v>
      </c>
      <c r="N64" s="15">
        <f t="shared" si="32"/>
        <v>0.30827789512614168</v>
      </c>
      <c r="O64" s="15">
        <f t="shared" si="33"/>
        <v>12.136298074579575</v>
      </c>
      <c r="P64" s="13">
        <f t="shared" si="34"/>
        <v>153.02700000000002</v>
      </c>
      <c r="Q64" s="13">
        <f t="shared" si="35"/>
        <v>2.0715151318245972</v>
      </c>
      <c r="R64" s="13">
        <f t="shared" si="36"/>
        <v>6.1773757199610042</v>
      </c>
      <c r="S64" s="13">
        <f t="shared" si="37"/>
        <v>16.655885724059083</v>
      </c>
      <c r="T64" s="13">
        <f t="shared" si="38"/>
        <v>2.4697497451573591</v>
      </c>
      <c r="U64" s="13">
        <f t="shared" si="39"/>
        <v>1.4305274785256687</v>
      </c>
      <c r="V64" s="15">
        <f t="shared" si="40"/>
        <v>-99</v>
      </c>
      <c r="W64" s="15">
        <f t="shared" si="41"/>
        <v>-99</v>
      </c>
      <c r="X64" s="13">
        <f t="shared" si="42"/>
        <v>2.683307991070853</v>
      </c>
      <c r="Y64" s="15">
        <f t="shared" si="43"/>
        <v>410.61857194959947</v>
      </c>
      <c r="Z64" s="15">
        <f t="shared" si="44"/>
        <v>319.60301057999999</v>
      </c>
      <c r="AA64" s="16">
        <f t="shared" si="45"/>
        <v>5158.1711327509511</v>
      </c>
      <c r="AB64" s="16">
        <f t="shared" si="46"/>
        <v>2987.7138600000003</v>
      </c>
      <c r="AC64" s="15">
        <f t="shared" si="47"/>
        <v>857.59331225961648</v>
      </c>
    </row>
    <row r="65" spans="1:29" x14ac:dyDescent="0.25">
      <c r="B65" s="20">
        <v>50</v>
      </c>
      <c r="C65" s="11">
        <v>17.2</v>
      </c>
      <c r="D65" s="24">
        <v>21.5</v>
      </c>
      <c r="E65" s="17"/>
      <c r="F65" s="13">
        <f t="shared" si="24"/>
        <v>17.225000000000001</v>
      </c>
      <c r="G65" s="13">
        <f t="shared" si="25"/>
        <v>20.9</v>
      </c>
      <c r="H65" s="10">
        <f t="shared" si="26"/>
        <v>2745.6</v>
      </c>
      <c r="I65" s="13">
        <f t="shared" si="27"/>
        <v>1.3146025453187393</v>
      </c>
      <c r="J65" s="10">
        <f t="shared" si="28"/>
        <v>5250</v>
      </c>
      <c r="K65" s="10">
        <f t="shared" si="29"/>
        <v>2504.4</v>
      </c>
      <c r="L65" s="13">
        <f t="shared" si="30"/>
        <v>2.5137177166824674</v>
      </c>
      <c r="M65" s="13">
        <f t="shared" si="31"/>
        <v>1.1991151713637278</v>
      </c>
      <c r="N65" s="15">
        <f t="shared" si="32"/>
        <v>0.23098103051591048</v>
      </c>
      <c r="O65" s="15">
        <f t="shared" si="33"/>
        <v>13.268448131288933</v>
      </c>
      <c r="P65" s="13">
        <f t="shared" si="34"/>
        <v>127.52249999999991</v>
      </c>
      <c r="Q65" s="13">
        <f t="shared" si="35"/>
        <v>2.1858810539513094</v>
      </c>
      <c r="R65" s="13">
        <f t="shared" si="36"/>
        <v>6.7536400988260663</v>
      </c>
      <c r="S65" s="13">
        <f t="shared" si="37"/>
        <v>19.142233573924344</v>
      </c>
      <c r="T65" s="13">
        <f t="shared" si="38"/>
        <v>2.808802789811411</v>
      </c>
      <c r="U65" s="13">
        <f t="shared" si="39"/>
        <v>1.5910397454681262</v>
      </c>
      <c r="V65" s="15">
        <f t="shared" si="40"/>
        <v>-99</v>
      </c>
      <c r="W65" s="15">
        <f t="shared" si="41"/>
        <v>-99</v>
      </c>
      <c r="X65" s="13">
        <f t="shared" si="42"/>
        <v>2.7677478856804276</v>
      </c>
      <c r="Y65" s="15">
        <f t="shared" si="43"/>
        <v>352.95012975168208</v>
      </c>
      <c r="Z65" s="15">
        <f t="shared" si="44"/>
        <v>266.33584214999979</v>
      </c>
      <c r="AA65" s="16">
        <f t="shared" si="45"/>
        <v>5866.2969786327239</v>
      </c>
      <c r="AB65" s="16">
        <f t="shared" si="46"/>
        <v>3322.9501500000001</v>
      </c>
      <c r="AC65" s="15">
        <f t="shared" si="47"/>
        <v>737.15046399157814</v>
      </c>
    </row>
    <row r="66" spans="1:29" x14ac:dyDescent="0.25">
      <c r="B66" s="11">
        <v>51</v>
      </c>
      <c r="C66" s="11">
        <v>18.399999999999999</v>
      </c>
      <c r="D66" s="24">
        <v>23.8</v>
      </c>
      <c r="E66" s="17"/>
      <c r="F66" s="13">
        <f t="shared" si="24"/>
        <v>18.369999999999997</v>
      </c>
      <c r="G66" s="13">
        <f t="shared" si="25"/>
        <v>23.2</v>
      </c>
      <c r="H66" s="10">
        <f t="shared" si="26"/>
        <v>2808</v>
      </c>
      <c r="I66" s="13">
        <f t="shared" si="27"/>
        <v>1.3444798758941654</v>
      </c>
      <c r="J66" s="10">
        <f t="shared" si="28"/>
        <v>5355</v>
      </c>
      <c r="K66" s="10">
        <f t="shared" si="29"/>
        <v>2547</v>
      </c>
      <c r="L66" s="13">
        <f t="shared" si="30"/>
        <v>2.5639920710161164</v>
      </c>
      <c r="M66" s="13">
        <f t="shared" si="31"/>
        <v>1.2195121951219512</v>
      </c>
      <c r="N66" s="15">
        <f t="shared" si="32"/>
        <v>0.28369177357239006</v>
      </c>
      <c r="O66" s="15">
        <f t="shared" si="33"/>
        <v>13.960926501766782</v>
      </c>
      <c r="P66" s="13">
        <f t="shared" si="34"/>
        <v>167.60100000000008</v>
      </c>
      <c r="Q66" s="13">
        <f t="shared" si="35"/>
        <v>2.2532958280160003</v>
      </c>
      <c r="R66" s="13">
        <f t="shared" si="36"/>
        <v>7.1061115893992923</v>
      </c>
      <c r="S66" s="13">
        <f t="shared" si="37"/>
        <v>20.723324250310224</v>
      </c>
      <c r="T66" s="13">
        <f t="shared" si="38"/>
        <v>3.0441365864657115</v>
      </c>
      <c r="U66" s="13">
        <f t="shared" si="39"/>
        <v>1.7025520124105831</v>
      </c>
      <c r="V66" s="15">
        <f t="shared" si="40"/>
        <v>-99</v>
      </c>
      <c r="W66" s="15">
        <f t="shared" si="41"/>
        <v>-99</v>
      </c>
      <c r="X66" s="13">
        <f t="shared" si="42"/>
        <v>2.8159130447836889</v>
      </c>
      <c r="Y66" s="15">
        <f t="shared" si="43"/>
        <v>471.94984221879128</v>
      </c>
      <c r="Z66" s="15">
        <f t="shared" si="44"/>
        <v>350.04139254000017</v>
      </c>
      <c r="AA66" s="16">
        <f t="shared" si="45"/>
        <v>6357.8010262970965</v>
      </c>
      <c r="AB66" s="16">
        <f t="shared" si="46"/>
        <v>3555.8479799999991</v>
      </c>
      <c r="AC66" s="15">
        <f t="shared" si="47"/>
        <v>985.68612346763427</v>
      </c>
    </row>
    <row r="67" spans="1:29" x14ac:dyDescent="0.25">
      <c r="B67" s="20">
        <v>52</v>
      </c>
      <c r="C67" s="11">
        <v>18</v>
      </c>
      <c r="D67" s="24">
        <v>23.2</v>
      </c>
      <c r="E67" s="17"/>
      <c r="F67" s="13">
        <f t="shared" si="24"/>
        <v>17.98</v>
      </c>
      <c r="G67" s="13">
        <f t="shared" si="25"/>
        <v>22.599999999999998</v>
      </c>
      <c r="H67" s="10">
        <f t="shared" si="26"/>
        <v>2870.4</v>
      </c>
      <c r="I67" s="13">
        <f t="shared" si="27"/>
        <v>1.3743572064695913</v>
      </c>
      <c r="J67" s="10">
        <f t="shared" si="28"/>
        <v>5460</v>
      </c>
      <c r="K67" s="10">
        <f t="shared" si="29"/>
        <v>2589.6</v>
      </c>
      <c r="L67" s="13">
        <f t="shared" si="30"/>
        <v>2.6142664253497658</v>
      </c>
      <c r="M67" s="13">
        <f t="shared" si="31"/>
        <v>1.2399092188801746</v>
      </c>
      <c r="N67" s="15">
        <f t="shared" si="32"/>
        <v>0.2782186788818532</v>
      </c>
      <c r="O67" s="15">
        <f t="shared" si="33"/>
        <v>13.392627896200187</v>
      </c>
      <c r="P67" s="13">
        <f t="shared" si="34"/>
        <v>160.31399999999994</v>
      </c>
      <c r="Q67" s="13">
        <f t="shared" si="35"/>
        <v>2.1981051795562787</v>
      </c>
      <c r="R67" s="13">
        <f t="shared" si="36"/>
        <v>6.8168475991658957</v>
      </c>
      <c r="S67" s="13">
        <f t="shared" si="37"/>
        <v>19.422443135770081</v>
      </c>
      <c r="T67" s="13">
        <f t="shared" si="38"/>
        <v>2.9383757310013814</v>
      </c>
      <c r="U67" s="13">
        <f t="shared" si="39"/>
        <v>1.6605642793530411</v>
      </c>
      <c r="V67" s="15">
        <f t="shared" si="40"/>
        <v>-99</v>
      </c>
      <c r="W67" s="15">
        <f t="shared" si="41"/>
        <v>-99</v>
      </c>
      <c r="X67" s="13">
        <f t="shared" si="42"/>
        <v>2.7765674493777772</v>
      </c>
      <c r="Y67" s="15">
        <f t="shared" si="43"/>
        <v>445.12263407954879</v>
      </c>
      <c r="Z67" s="15">
        <f t="shared" si="44"/>
        <v>334.82220155999983</v>
      </c>
      <c r="AA67" s="16">
        <f t="shared" si="45"/>
        <v>6136.9152492256253</v>
      </c>
      <c r="AB67" s="16">
        <f t="shared" si="46"/>
        <v>3468.1549200000004</v>
      </c>
      <c r="AC67" s="15">
        <f t="shared" si="47"/>
        <v>929.65642618050072</v>
      </c>
    </row>
    <row r="68" spans="1:29" x14ac:dyDescent="0.25">
      <c r="B68" s="11">
        <v>53</v>
      </c>
      <c r="C68" s="11">
        <v>19.600000000000001</v>
      </c>
      <c r="D68" s="24">
        <v>26.7</v>
      </c>
      <c r="E68" s="17"/>
      <c r="F68" s="13">
        <f t="shared" si="24"/>
        <v>19.485000000000003</v>
      </c>
      <c r="G68" s="13">
        <f t="shared" si="25"/>
        <v>26.099999999999998</v>
      </c>
      <c r="H68" s="10">
        <f t="shared" si="26"/>
        <v>2932.7999999999997</v>
      </c>
      <c r="I68" s="13">
        <f t="shared" si="27"/>
        <v>1.4042345370450169</v>
      </c>
      <c r="J68" s="10">
        <f t="shared" si="28"/>
        <v>5565</v>
      </c>
      <c r="K68" s="10">
        <f t="shared" si="29"/>
        <v>2632.2000000000003</v>
      </c>
      <c r="L68" s="13">
        <f t="shared" si="30"/>
        <v>2.6645407796834153</v>
      </c>
      <c r="M68" s="13">
        <f t="shared" si="31"/>
        <v>1.2603062426383982</v>
      </c>
      <c r="N68" s="15">
        <f t="shared" si="32"/>
        <v>0.36585840425579463</v>
      </c>
      <c r="O68" s="15">
        <f t="shared" si="33"/>
        <v>14.346326988830638</v>
      </c>
      <c r="P68" s="13">
        <f t="shared" si="34"/>
        <v>229.54049999999984</v>
      </c>
      <c r="Q68" s="13">
        <f t="shared" si="35"/>
        <v>2.2900492858691903</v>
      </c>
      <c r="R68" s="13">
        <f t="shared" si="36"/>
        <v>7.3022804373147947</v>
      </c>
      <c r="S68" s="13">
        <f t="shared" si="37"/>
        <v>21.622641019606331</v>
      </c>
      <c r="T68" s="13">
        <f t="shared" si="38"/>
        <v>3.2548964771831006</v>
      </c>
      <c r="U68" s="13">
        <f t="shared" si="39"/>
        <v>1.8080765462954986</v>
      </c>
      <c r="V68" s="15">
        <f t="shared" si="40"/>
        <v>-99</v>
      </c>
      <c r="W68" s="15">
        <f t="shared" si="41"/>
        <v>-99</v>
      </c>
      <c r="X68" s="13">
        <f t="shared" si="42"/>
        <v>2.8416947810982705</v>
      </c>
      <c r="Y68" s="15">
        <f t="shared" si="43"/>
        <v>652.28404090068705</v>
      </c>
      <c r="Z68" s="15">
        <f t="shared" si="44"/>
        <v>479.40451586999967</v>
      </c>
      <c r="AA68" s="16">
        <f t="shared" si="45"/>
        <v>6797.9814884559928</v>
      </c>
      <c r="AB68" s="16">
        <f t="shared" si="46"/>
        <v>3776.2401900000004</v>
      </c>
      <c r="AC68" s="15">
        <f t="shared" si="47"/>
        <v>1362.3213107827207</v>
      </c>
    </row>
    <row r="69" spans="1:29" x14ac:dyDescent="0.25">
      <c r="B69" s="20">
        <v>54</v>
      </c>
      <c r="C69" s="11">
        <v>19.2</v>
      </c>
      <c r="D69" s="24">
        <v>25</v>
      </c>
      <c r="E69" s="17"/>
      <c r="F69" s="13">
        <f t="shared" si="24"/>
        <v>19.150000000000002</v>
      </c>
      <c r="G69" s="13">
        <f t="shared" si="25"/>
        <v>24.4</v>
      </c>
      <c r="H69" s="10">
        <f t="shared" si="26"/>
        <v>2995.2</v>
      </c>
      <c r="I69" s="13">
        <f t="shared" si="27"/>
        <v>1.434111867620443</v>
      </c>
      <c r="J69" s="10">
        <f t="shared" si="28"/>
        <v>5670</v>
      </c>
      <c r="K69" s="10">
        <f t="shared" si="29"/>
        <v>2674.8</v>
      </c>
      <c r="L69" s="13">
        <f t="shared" si="30"/>
        <v>2.7148151340170648</v>
      </c>
      <c r="M69" s="13">
        <f t="shared" si="31"/>
        <v>1.2807032663966216</v>
      </c>
      <c r="N69" s="15">
        <f t="shared" si="32"/>
        <v>0.29634416072003206</v>
      </c>
      <c r="O69" s="15">
        <f t="shared" si="33"/>
        <v>13.832937415881561</v>
      </c>
      <c r="P69" s="13">
        <f t="shared" si="34"/>
        <v>182.1749999999999</v>
      </c>
      <c r="Q69" s="13">
        <f t="shared" si="35"/>
        <v>2.2409715321823831</v>
      </c>
      <c r="R69" s="13">
        <f t="shared" si="36"/>
        <v>7.0409651446837147</v>
      </c>
      <c r="S69" s="13">
        <f t="shared" si="37"/>
        <v>20.427710272317558</v>
      </c>
      <c r="T69" s="13">
        <f t="shared" si="38"/>
        <v>3.1602884106271665</v>
      </c>
      <c r="U69" s="13">
        <f t="shared" si="39"/>
        <v>1.7715888132379558</v>
      </c>
      <c r="V69" s="15">
        <f t="shared" si="40"/>
        <v>-99</v>
      </c>
      <c r="W69" s="15">
        <f t="shared" si="41"/>
        <v>-99</v>
      </c>
      <c r="X69" s="13">
        <f t="shared" si="42"/>
        <v>2.8071934183181266</v>
      </c>
      <c r="Y69" s="15">
        <f t="shared" si="43"/>
        <v>511.40046098210445</v>
      </c>
      <c r="Z69" s="15">
        <f t="shared" si="44"/>
        <v>380.47977449999979</v>
      </c>
      <c r="AA69" s="16">
        <f t="shared" si="45"/>
        <v>6600.3887571312625</v>
      </c>
      <c r="AB69" s="16">
        <f t="shared" si="46"/>
        <v>3700.0341000000003</v>
      </c>
      <c r="AC69" s="15">
        <f t="shared" si="47"/>
        <v>1068.0803187795645</v>
      </c>
    </row>
    <row r="70" spans="1:29" x14ac:dyDescent="0.25">
      <c r="B70" s="11">
        <v>55</v>
      </c>
      <c r="C70" s="11">
        <v>19</v>
      </c>
      <c r="D70" s="24">
        <v>24.4</v>
      </c>
      <c r="E70" s="17"/>
      <c r="F70" s="13">
        <f t="shared" si="24"/>
        <v>18.97</v>
      </c>
      <c r="G70" s="13">
        <f t="shared" si="25"/>
        <v>23.799999999999997</v>
      </c>
      <c r="H70" s="10">
        <f t="shared" si="26"/>
        <v>3057.6</v>
      </c>
      <c r="I70" s="13">
        <f t="shared" si="27"/>
        <v>1.4639891981958688</v>
      </c>
      <c r="J70" s="10">
        <f t="shared" si="28"/>
        <v>5775</v>
      </c>
      <c r="K70" s="10">
        <f t="shared" si="29"/>
        <v>2717.4</v>
      </c>
      <c r="L70" s="13">
        <f t="shared" si="30"/>
        <v>2.7650894883507138</v>
      </c>
      <c r="M70" s="13">
        <f t="shared" si="31"/>
        <v>1.3011002901548452</v>
      </c>
      <c r="N70" s="15">
        <f t="shared" si="32"/>
        <v>0.27590523361851399</v>
      </c>
      <c r="O70" s="15">
        <f t="shared" si="33"/>
        <v>13.4547743431221</v>
      </c>
      <c r="P70" s="13">
        <f t="shared" si="34"/>
        <v>167.60099999999994</v>
      </c>
      <c r="Q70" s="13">
        <f t="shared" si="35"/>
        <v>2.2042002577197226</v>
      </c>
      <c r="R70" s="13">
        <f t="shared" si="36"/>
        <v>6.8484801406491496</v>
      </c>
      <c r="S70" s="13">
        <f t="shared" si="37"/>
        <v>19.563223630443815</v>
      </c>
      <c r="T70" s="13">
        <f t="shared" si="38"/>
        <v>3.1012836028253683</v>
      </c>
      <c r="U70" s="13">
        <f t="shared" si="39"/>
        <v>1.750601080180413</v>
      </c>
      <c r="V70" s="15">
        <f t="shared" si="40"/>
        <v>-99</v>
      </c>
      <c r="W70" s="15">
        <f t="shared" si="41"/>
        <v>-99</v>
      </c>
      <c r="X70" s="13">
        <f t="shared" si="42"/>
        <v>2.7809505920831215</v>
      </c>
      <c r="Y70" s="15">
        <f t="shared" si="43"/>
        <v>466.09010018372305</v>
      </c>
      <c r="Z70" s="15">
        <f t="shared" si="44"/>
        <v>350.04139253999983</v>
      </c>
      <c r="AA70" s="16">
        <f t="shared" si="45"/>
        <v>6477.1548558448949</v>
      </c>
      <c r="AB70" s="16">
        <f t="shared" si="46"/>
        <v>3656.2003799999998</v>
      </c>
      <c r="AC70" s="15">
        <f t="shared" si="47"/>
        <v>973.44781783771293</v>
      </c>
    </row>
    <row r="71" spans="1:29" x14ac:dyDescent="0.25">
      <c r="B71" s="20">
        <v>56</v>
      </c>
      <c r="C71" s="11">
        <v>19.8</v>
      </c>
      <c r="D71" s="24">
        <v>25.5</v>
      </c>
      <c r="E71" s="17"/>
      <c r="F71" s="13">
        <f t="shared" si="24"/>
        <v>19.754999999999999</v>
      </c>
      <c r="G71" s="13">
        <f t="shared" si="25"/>
        <v>24.9</v>
      </c>
      <c r="H71" s="10">
        <f t="shared" si="26"/>
        <v>3120</v>
      </c>
      <c r="I71" s="13">
        <f t="shared" si="27"/>
        <v>1.4938665287712949</v>
      </c>
      <c r="J71" s="10">
        <f t="shared" si="28"/>
        <v>5880</v>
      </c>
      <c r="K71" s="10">
        <f t="shared" si="29"/>
        <v>2760</v>
      </c>
      <c r="L71" s="13">
        <f t="shared" si="30"/>
        <v>2.8153638426843632</v>
      </c>
      <c r="M71" s="13">
        <f t="shared" si="31"/>
        <v>1.3214973139130686</v>
      </c>
      <c r="N71" s="15">
        <f t="shared" si="32"/>
        <v>0.28174592820901262</v>
      </c>
      <c r="O71" s="15">
        <f t="shared" si="33"/>
        <v>13.818517282608694</v>
      </c>
      <c r="P71" s="13">
        <f t="shared" si="34"/>
        <v>178.53149999999999</v>
      </c>
      <c r="Q71" s="13">
        <f t="shared" si="35"/>
        <v>2.2395792103837153</v>
      </c>
      <c r="R71" s="13">
        <f t="shared" si="36"/>
        <v>7.0336252968478243</v>
      </c>
      <c r="S71" s="13">
        <f t="shared" si="37"/>
        <v>20.39450000679955</v>
      </c>
      <c r="T71" s="13">
        <f t="shared" si="38"/>
        <v>3.2567039320028286</v>
      </c>
      <c r="U71" s="13">
        <f t="shared" si="39"/>
        <v>1.8261133471228703</v>
      </c>
      <c r="V71" s="15">
        <f t="shared" si="40"/>
        <v>-99</v>
      </c>
      <c r="W71" s="15">
        <f t="shared" si="41"/>
        <v>-99</v>
      </c>
      <c r="X71" s="13">
        <f t="shared" si="42"/>
        <v>2.806205952365286</v>
      </c>
      <c r="Y71" s="15">
        <f t="shared" si="43"/>
        <v>500.99615798470302</v>
      </c>
      <c r="Z71" s="15">
        <f t="shared" si="44"/>
        <v>372.87017900999996</v>
      </c>
      <c r="AA71" s="16">
        <f t="shared" si="45"/>
        <v>6801.7564301451876</v>
      </c>
      <c r="AB71" s="16">
        <f t="shared" si="46"/>
        <v>3813.9107699999995</v>
      </c>
      <c r="AC71" s="15">
        <f t="shared" si="47"/>
        <v>1046.3505157973716</v>
      </c>
    </row>
    <row r="72" spans="1:29" x14ac:dyDescent="0.25">
      <c r="B72" s="11">
        <v>57</v>
      </c>
      <c r="C72" s="11">
        <v>19.600000000000001</v>
      </c>
      <c r="D72" s="24">
        <v>25.2</v>
      </c>
      <c r="E72" s="17"/>
      <c r="F72" s="13">
        <f t="shared" si="24"/>
        <v>19.560000000000002</v>
      </c>
      <c r="G72" s="13">
        <f t="shared" si="25"/>
        <v>24.599999999999998</v>
      </c>
      <c r="H72" s="10">
        <f t="shared" si="26"/>
        <v>3182.4</v>
      </c>
      <c r="I72" s="13">
        <f t="shared" si="27"/>
        <v>1.5237438593467207</v>
      </c>
      <c r="J72" s="10">
        <f t="shared" si="28"/>
        <v>5985</v>
      </c>
      <c r="K72" s="10">
        <f t="shared" si="29"/>
        <v>2802.6</v>
      </c>
      <c r="L72" s="13">
        <f t="shared" si="30"/>
        <v>2.8656381970180127</v>
      </c>
      <c r="M72" s="13">
        <f t="shared" si="31"/>
        <v>1.341894337671292</v>
      </c>
      <c r="N72" s="15">
        <f t="shared" si="32"/>
        <v>0.27943714930062219</v>
      </c>
      <c r="O72" s="15">
        <f t="shared" si="33"/>
        <v>13.440891457931922</v>
      </c>
      <c r="P72" s="13">
        <f t="shared" si="34"/>
        <v>174.88799999999986</v>
      </c>
      <c r="Q72" s="13">
        <f t="shared" si="35"/>
        <v>2.2028399755896753</v>
      </c>
      <c r="R72" s="13">
        <f t="shared" si="36"/>
        <v>6.841413752087349</v>
      </c>
      <c r="S72" s="13">
        <f t="shared" si="37"/>
        <v>19.53174304337594</v>
      </c>
      <c r="T72" s="13">
        <f t="shared" si="38"/>
        <v>3.1943948646773355</v>
      </c>
      <c r="U72" s="13">
        <f t="shared" si="39"/>
        <v>1.8036256140653282</v>
      </c>
      <c r="V72" s="15">
        <f t="shared" si="40"/>
        <v>-99</v>
      </c>
      <c r="W72" s="15">
        <f t="shared" si="41"/>
        <v>-99</v>
      </c>
      <c r="X72" s="13">
        <f t="shared" si="42"/>
        <v>2.7799732012273521</v>
      </c>
      <c r="Y72" s="15">
        <f t="shared" si="43"/>
        <v>486.18395321624877</v>
      </c>
      <c r="Z72" s="15">
        <f t="shared" si="44"/>
        <v>365.26058351999967</v>
      </c>
      <c r="AA72" s="16">
        <f t="shared" si="45"/>
        <v>6671.6214506732022</v>
      </c>
      <c r="AB72" s="16">
        <f t="shared" si="46"/>
        <v>3766.9442400000003</v>
      </c>
      <c r="AC72" s="15">
        <f t="shared" si="47"/>
        <v>1015.4146336502642</v>
      </c>
    </row>
    <row r="73" spans="1:29" x14ac:dyDescent="0.25">
      <c r="B73" s="20">
        <v>58</v>
      </c>
      <c r="C73" s="11">
        <v>19.399999999999999</v>
      </c>
      <c r="D73" s="24">
        <v>25</v>
      </c>
      <c r="E73" s="17"/>
      <c r="F73" s="13">
        <f t="shared" si="24"/>
        <v>19.36</v>
      </c>
      <c r="G73" s="13">
        <f t="shared" si="25"/>
        <v>24.4</v>
      </c>
      <c r="H73" s="10">
        <f t="shared" si="26"/>
        <v>3244.7999999999997</v>
      </c>
      <c r="I73" s="13">
        <f t="shared" si="27"/>
        <v>1.5536211899221464</v>
      </c>
      <c r="J73" s="10">
        <f t="shared" si="28"/>
        <v>6090</v>
      </c>
      <c r="K73" s="10">
        <f t="shared" si="29"/>
        <v>2845.2000000000003</v>
      </c>
      <c r="L73" s="13">
        <f t="shared" si="30"/>
        <v>2.9159125513516622</v>
      </c>
      <c r="M73" s="13">
        <f t="shared" si="31"/>
        <v>1.3622913614295156</v>
      </c>
      <c r="N73" s="15">
        <f t="shared" si="32"/>
        <v>0.28304463550710923</v>
      </c>
      <c r="O73" s="15">
        <f t="shared" si="33"/>
        <v>13.070903416280048</v>
      </c>
      <c r="P73" s="13">
        <f t="shared" si="34"/>
        <v>174.88799999999998</v>
      </c>
      <c r="Q73" s="13">
        <f t="shared" si="35"/>
        <v>2.1663093386775398</v>
      </c>
      <c r="R73" s="13">
        <f t="shared" si="36"/>
        <v>6.6530898388865438</v>
      </c>
      <c r="S73" s="13">
        <f t="shared" si="37"/>
        <v>18.699498158311002</v>
      </c>
      <c r="T73" s="13">
        <f t="shared" si="38"/>
        <v>3.1317507917099343</v>
      </c>
      <c r="U73" s="13">
        <f t="shared" si="39"/>
        <v>1.7806378810077852</v>
      </c>
      <c r="V73" s="15">
        <f t="shared" si="40"/>
        <v>-99</v>
      </c>
      <c r="W73" s="15">
        <f t="shared" si="41"/>
        <v>-99</v>
      </c>
      <c r="X73" s="13">
        <f t="shared" si="42"/>
        <v>2.7535462201465837</v>
      </c>
      <c r="Y73" s="15">
        <f t="shared" si="43"/>
        <v>481.56219134899567</v>
      </c>
      <c r="Z73" s="15">
        <f t="shared" si="44"/>
        <v>365.26058351999995</v>
      </c>
      <c r="AA73" s="16">
        <f t="shared" si="45"/>
        <v>6540.7867985178664</v>
      </c>
      <c r="AB73" s="16">
        <f t="shared" si="46"/>
        <v>3718.9334399999998</v>
      </c>
      <c r="AC73" s="15">
        <f t="shared" si="47"/>
        <v>1005.7618991200314</v>
      </c>
    </row>
    <row r="74" spans="1:29" x14ac:dyDescent="0.25">
      <c r="B74" s="11">
        <v>59</v>
      </c>
      <c r="C74" s="11">
        <v>19.8</v>
      </c>
      <c r="D74" s="24">
        <v>25.4</v>
      </c>
      <c r="E74" s="17"/>
      <c r="F74" s="13">
        <f t="shared" si="24"/>
        <v>19.760000000000002</v>
      </c>
      <c r="G74" s="13">
        <f t="shared" si="25"/>
        <v>24.799999999999997</v>
      </c>
      <c r="H74" s="10">
        <f t="shared" si="26"/>
        <v>3307.2</v>
      </c>
      <c r="I74" s="13">
        <f t="shared" si="27"/>
        <v>1.5834985204975724</v>
      </c>
      <c r="J74" s="10">
        <f t="shared" si="28"/>
        <v>6195</v>
      </c>
      <c r="K74" s="10">
        <f t="shared" si="29"/>
        <v>2887.8</v>
      </c>
      <c r="L74" s="13">
        <f t="shared" si="30"/>
        <v>2.9661869056853112</v>
      </c>
      <c r="M74" s="13">
        <f t="shared" si="31"/>
        <v>1.382688385187739</v>
      </c>
      <c r="N74" s="15">
        <f t="shared" si="32"/>
        <v>0.27728108215343772</v>
      </c>
      <c r="O74" s="15">
        <f t="shared" si="33"/>
        <v>13.145768543527947</v>
      </c>
      <c r="P74" s="13">
        <f t="shared" si="34"/>
        <v>174.88799999999986</v>
      </c>
      <c r="Q74" s="13">
        <f t="shared" si="35"/>
        <v>2.1737449178600778</v>
      </c>
      <c r="R74" s="13">
        <f t="shared" si="36"/>
        <v>6.6911961886557245</v>
      </c>
      <c r="S74" s="13">
        <f t="shared" si="37"/>
        <v>18.866847443920769</v>
      </c>
      <c r="T74" s="13">
        <f t="shared" si="38"/>
        <v>3.2014150167429665</v>
      </c>
      <c r="U74" s="13">
        <f t="shared" si="39"/>
        <v>1.8176501479502432</v>
      </c>
      <c r="V74" s="15">
        <f t="shared" si="40"/>
        <v>-99</v>
      </c>
      <c r="W74" s="15">
        <f t="shared" si="41"/>
        <v>-99</v>
      </c>
      <c r="X74" s="13">
        <f t="shared" si="42"/>
        <v>2.758953439504813</v>
      </c>
      <c r="Y74" s="15">
        <f t="shared" si="43"/>
        <v>482.50784912811736</v>
      </c>
      <c r="Z74" s="15">
        <f t="shared" si="44"/>
        <v>365.26058351999967</v>
      </c>
      <c r="AA74" s="16">
        <f t="shared" si="45"/>
        <v>6686.283319068355</v>
      </c>
      <c r="AB74" s="16">
        <f t="shared" si="46"/>
        <v>3796.2350400000009</v>
      </c>
      <c r="AC74" s="15">
        <f t="shared" si="47"/>
        <v>1007.7369432180382</v>
      </c>
    </row>
    <row r="75" spans="1:29" x14ac:dyDescent="0.25">
      <c r="B75" s="20">
        <v>60</v>
      </c>
      <c r="C75" s="11">
        <v>19.8</v>
      </c>
      <c r="D75" s="24">
        <v>25.4</v>
      </c>
      <c r="E75" s="17"/>
      <c r="F75" s="13">
        <f t="shared" si="24"/>
        <v>19.760000000000002</v>
      </c>
      <c r="G75" s="13">
        <f t="shared" si="25"/>
        <v>24.799999999999997</v>
      </c>
      <c r="H75" s="10">
        <f t="shared" si="26"/>
        <v>3369.6</v>
      </c>
      <c r="I75" s="13">
        <f t="shared" si="27"/>
        <v>1.6133758510729983</v>
      </c>
      <c r="J75" s="10">
        <f t="shared" si="28"/>
        <v>6300</v>
      </c>
      <c r="K75" s="10">
        <f t="shared" si="29"/>
        <v>2930.4</v>
      </c>
      <c r="L75" s="13">
        <f t="shared" si="30"/>
        <v>3.0164612600189606</v>
      </c>
      <c r="M75" s="13">
        <f t="shared" si="31"/>
        <v>1.4030854089459623</v>
      </c>
      <c r="N75" s="15">
        <f t="shared" si="32"/>
        <v>0.27773760885977278</v>
      </c>
      <c r="O75" s="15">
        <f t="shared" si="33"/>
        <v>12.933371007371008</v>
      </c>
      <c r="P75" s="13">
        <f t="shared" si="34"/>
        <v>174.88799999999986</v>
      </c>
      <c r="Q75" s="13">
        <f t="shared" si="35"/>
        <v>2.1525906107539923</v>
      </c>
      <c r="R75" s="13">
        <f t="shared" si="36"/>
        <v>6.5830858427518431</v>
      </c>
      <c r="S75" s="13">
        <f t="shared" si="37"/>
        <v>18.393463499849837</v>
      </c>
      <c r="T75" s="13">
        <f t="shared" si="38"/>
        <v>3.1831636333290647</v>
      </c>
      <c r="U75" s="13">
        <f t="shared" si="39"/>
        <v>1.8146624148927004</v>
      </c>
      <c r="V75" s="15">
        <f t="shared" si="40"/>
        <v>-99</v>
      </c>
      <c r="W75" s="15">
        <f t="shared" si="41"/>
        <v>-99</v>
      </c>
      <c r="X75" s="13">
        <f t="shared" si="42"/>
        <v>2.7435315843643062</v>
      </c>
      <c r="Y75" s="15">
        <f t="shared" si="43"/>
        <v>479.81075172630443</v>
      </c>
      <c r="Z75" s="15">
        <f t="shared" si="44"/>
        <v>365.26058351999967</v>
      </c>
      <c r="AA75" s="16">
        <f t="shared" si="45"/>
        <v>6648.1645747530847</v>
      </c>
      <c r="AB75" s="16">
        <f t="shared" si="46"/>
        <v>3789.9950400000002</v>
      </c>
      <c r="AC75" s="15">
        <f t="shared" si="47"/>
        <v>1002.1039474104558</v>
      </c>
    </row>
    <row r="76" spans="1:29" x14ac:dyDescent="0.25">
      <c r="B76" s="11"/>
      <c r="C76" s="11"/>
      <c r="D76" s="24"/>
      <c r="E76" s="17"/>
      <c r="F76" s="13"/>
      <c r="G76" s="13"/>
      <c r="H76" s="10"/>
      <c r="I76" s="13"/>
      <c r="J76" s="10"/>
      <c r="K76" s="10"/>
      <c r="L76" s="13"/>
      <c r="M76" s="13"/>
      <c r="N76" s="15"/>
      <c r="O76" s="15"/>
      <c r="P76" s="13"/>
      <c r="Q76" s="13"/>
      <c r="R76" s="13"/>
      <c r="S76" s="13"/>
      <c r="T76" s="13"/>
      <c r="U76" s="13"/>
      <c r="V76" s="15"/>
      <c r="W76" s="15"/>
      <c r="X76" s="13"/>
      <c r="Y76" s="15"/>
      <c r="Z76" s="15"/>
      <c r="AA76" s="16"/>
      <c r="AB76" s="16"/>
      <c r="AC76" s="15"/>
    </row>
    <row r="77" spans="1:29" x14ac:dyDescent="0.25">
      <c r="B77" s="20"/>
      <c r="C77" s="11"/>
      <c r="D77" s="11"/>
      <c r="E77" s="17"/>
      <c r="F77" s="13"/>
      <c r="G77" s="13"/>
      <c r="H77" s="10"/>
      <c r="I77" s="13"/>
      <c r="J77" s="10"/>
      <c r="K77" s="10"/>
      <c r="L77" s="13"/>
      <c r="M77" s="13"/>
      <c r="N77" s="15"/>
      <c r="O77" s="15"/>
      <c r="P77" s="13"/>
      <c r="Q77" s="13"/>
      <c r="R77" s="13"/>
      <c r="S77" s="13"/>
      <c r="T77" s="13"/>
      <c r="U77" s="13"/>
      <c r="V77" s="15"/>
      <c r="W77" s="15"/>
      <c r="X77" s="13"/>
      <c r="Y77" s="15"/>
      <c r="Z77" s="15"/>
      <c r="AA77" s="16"/>
      <c r="AB77" s="16"/>
      <c r="AC77" s="15"/>
    </row>
    <row r="78" spans="1:29" x14ac:dyDescent="0.25">
      <c r="A78" t="s">
        <v>60</v>
      </c>
      <c r="B78" s="11"/>
      <c r="C78" s="11"/>
      <c r="D78" s="11"/>
      <c r="E78" s="17"/>
      <c r="F78" s="13"/>
      <c r="G78" s="13"/>
      <c r="H78" s="10"/>
      <c r="I78" s="13"/>
      <c r="J78" s="10"/>
      <c r="K78" s="10"/>
      <c r="L78" s="13"/>
      <c r="M78" s="13"/>
      <c r="N78" s="15"/>
      <c r="O78" s="15"/>
      <c r="P78" s="13"/>
      <c r="Q78" s="13"/>
      <c r="R78" s="13"/>
      <c r="S78" s="13"/>
      <c r="T78" s="13"/>
      <c r="U78" s="13"/>
      <c r="V78" s="15"/>
      <c r="W78" s="15"/>
      <c r="X78" s="13"/>
      <c r="Y78" s="15"/>
      <c r="Z78" s="15"/>
      <c r="AA78" s="16"/>
      <c r="AB78" s="16"/>
      <c r="AC78" s="15"/>
    </row>
    <row r="79" spans="1:29" x14ac:dyDescent="0.25">
      <c r="B79" s="20"/>
      <c r="C79" s="11"/>
      <c r="D79" s="11"/>
      <c r="E79" s="17"/>
      <c r="F79" s="13"/>
      <c r="G79" s="13"/>
      <c r="H79" s="10"/>
      <c r="I79" s="13"/>
      <c r="J79" s="10"/>
      <c r="K79" s="10"/>
      <c r="L79" s="13"/>
      <c r="M79" s="13"/>
      <c r="N79" s="15"/>
      <c r="O79" s="15"/>
      <c r="P79" s="13"/>
      <c r="Q79" s="13"/>
      <c r="R79" s="13"/>
      <c r="S79" s="13"/>
      <c r="T79" s="13"/>
      <c r="U79" s="13"/>
      <c r="V79" s="15"/>
      <c r="W79" s="15"/>
      <c r="X79" s="13"/>
      <c r="Y79" s="15"/>
      <c r="Z79" s="15"/>
      <c r="AA79" s="16"/>
      <c r="AB79" s="16"/>
      <c r="AC79" s="15"/>
    </row>
    <row r="80" spans="1:29" x14ac:dyDescent="0.25">
      <c r="B80" s="11"/>
      <c r="C80" s="28"/>
      <c r="D80" s="11"/>
      <c r="E80" s="17"/>
      <c r="F80" s="13"/>
      <c r="G80" s="13"/>
      <c r="H80" s="10"/>
      <c r="I80" s="13"/>
      <c r="J80" s="10"/>
      <c r="K80" s="10"/>
      <c r="L80" s="13"/>
      <c r="M80" s="13"/>
      <c r="N80" s="15"/>
      <c r="O80" s="15"/>
      <c r="P80" s="13"/>
      <c r="Q80" s="13"/>
      <c r="R80" s="13"/>
      <c r="S80" s="13"/>
      <c r="T80" s="13"/>
      <c r="U80" s="13"/>
      <c r="V80" s="15"/>
      <c r="W80" s="15"/>
      <c r="X80" s="13"/>
      <c r="Y80" s="15"/>
      <c r="Z80" s="15"/>
      <c r="AA80" s="16"/>
      <c r="AB80" s="16"/>
      <c r="AC80" s="15"/>
    </row>
    <row r="81" spans="2:29" x14ac:dyDescent="0.25">
      <c r="B81" s="20"/>
      <c r="C81" s="28"/>
      <c r="D81" s="11"/>
      <c r="E81" s="17"/>
      <c r="F81" s="13"/>
      <c r="G81" s="13"/>
      <c r="H81" s="10"/>
      <c r="I81" s="13"/>
      <c r="J81" s="10"/>
      <c r="K81" s="10"/>
      <c r="L81" s="13"/>
      <c r="M81" s="13"/>
      <c r="N81" s="15"/>
      <c r="O81" s="15"/>
      <c r="P81" s="13"/>
      <c r="Q81" s="13"/>
      <c r="R81" s="13"/>
      <c r="S81" s="13"/>
      <c r="T81" s="13"/>
      <c r="U81" s="13"/>
      <c r="V81" s="15"/>
      <c r="W81" s="15"/>
      <c r="X81" s="13"/>
      <c r="Y81" s="15"/>
      <c r="Z81" s="15"/>
      <c r="AA81" s="16"/>
      <c r="AB81" s="16"/>
      <c r="AC81" s="15"/>
    </row>
    <row r="82" spans="2:29" x14ac:dyDescent="0.25">
      <c r="B82" s="11"/>
      <c r="C82" s="28"/>
      <c r="D82" s="11"/>
      <c r="E82" s="17"/>
      <c r="F82" s="13"/>
      <c r="G82" s="13"/>
      <c r="H82" s="10"/>
      <c r="I82" s="13"/>
      <c r="J82" s="10"/>
      <c r="K82" s="10"/>
      <c r="L82" s="13"/>
      <c r="M82" s="13"/>
      <c r="N82" s="15"/>
      <c r="O82" s="15"/>
      <c r="P82" s="13"/>
      <c r="Q82" s="13"/>
      <c r="R82" s="13"/>
      <c r="S82" s="13"/>
      <c r="T82" s="13"/>
      <c r="U82" s="13"/>
      <c r="V82" s="15"/>
      <c r="W82" s="15"/>
      <c r="X82" s="13"/>
      <c r="Y82" s="15"/>
      <c r="Z82" s="15"/>
      <c r="AA82" s="16"/>
      <c r="AB82" s="16"/>
      <c r="AC82" s="15"/>
    </row>
    <row r="83" spans="2:29" x14ac:dyDescent="0.25">
      <c r="B83" s="20"/>
      <c r="C83" s="28"/>
      <c r="D83" s="11"/>
      <c r="E83" s="17"/>
      <c r="F83" s="13"/>
      <c r="G83" s="13"/>
      <c r="H83" s="10"/>
      <c r="I83" s="13"/>
      <c r="J83" s="10"/>
      <c r="K83" s="10"/>
      <c r="L83" s="13"/>
      <c r="M83" s="13"/>
      <c r="N83" s="15"/>
      <c r="O83" s="15"/>
      <c r="P83" s="13"/>
      <c r="Q83" s="13"/>
      <c r="R83" s="13"/>
      <c r="S83" s="13"/>
      <c r="T83" s="13"/>
      <c r="U83" s="13"/>
      <c r="V83" s="15"/>
      <c r="W83" s="15"/>
      <c r="X83" s="13"/>
      <c r="Y83" s="15"/>
      <c r="Z83" s="15"/>
      <c r="AA83" s="16"/>
      <c r="AB83" s="16"/>
      <c r="AC83" s="15"/>
    </row>
    <row r="84" spans="2:29" x14ac:dyDescent="0.25">
      <c r="B84" s="11"/>
      <c r="C84" s="28"/>
      <c r="D84" s="11"/>
      <c r="E84" s="17"/>
      <c r="F84" s="13"/>
      <c r="G84" s="13"/>
      <c r="H84" s="10"/>
      <c r="I84" s="13"/>
      <c r="J84" s="10"/>
      <c r="K84" s="10"/>
      <c r="L84" s="13"/>
      <c r="M84" s="13"/>
      <c r="N84" s="15"/>
      <c r="O84" s="15"/>
      <c r="P84" s="13"/>
      <c r="Q84" s="13"/>
      <c r="R84" s="13"/>
      <c r="S84" s="13"/>
      <c r="T84" s="13"/>
      <c r="U84" s="13"/>
      <c r="V84" s="15"/>
      <c r="W84" s="15"/>
      <c r="X84" s="13"/>
      <c r="Y84" s="15"/>
      <c r="Z84" s="15"/>
      <c r="AA84" s="16"/>
      <c r="AB84" s="16"/>
      <c r="AC84" s="15"/>
    </row>
    <row r="85" spans="2:29" x14ac:dyDescent="0.25">
      <c r="B85" s="11"/>
      <c r="C85" s="28"/>
      <c r="D85" s="11"/>
      <c r="E85" s="17"/>
      <c r="F85" s="13"/>
      <c r="G85" s="13"/>
      <c r="H85" s="10"/>
      <c r="I85" s="13"/>
      <c r="J85" s="10"/>
      <c r="K85" s="10"/>
      <c r="L85" s="13"/>
      <c r="M85" s="13"/>
      <c r="N85" s="15"/>
      <c r="O85" s="15"/>
      <c r="P85" s="13"/>
      <c r="Q85" s="13"/>
      <c r="R85" s="13"/>
      <c r="S85" s="13"/>
      <c r="T85" s="13"/>
      <c r="U85" s="13"/>
      <c r="V85" s="15"/>
      <c r="W85" s="15"/>
      <c r="X85" s="13"/>
      <c r="Y85" s="15"/>
      <c r="Z85" s="15"/>
      <c r="AA85" s="16"/>
      <c r="AB85" s="16"/>
      <c r="AC85" s="15"/>
    </row>
    <row r="86" spans="2:29" x14ac:dyDescent="0.25">
      <c r="B86" s="11"/>
      <c r="C86" s="28"/>
      <c r="D86" s="11"/>
      <c r="E86" s="17"/>
      <c r="F86" s="13"/>
      <c r="G86" s="13"/>
      <c r="H86" s="10"/>
      <c r="I86" s="13"/>
      <c r="J86" s="10"/>
      <c r="K86" s="10"/>
      <c r="L86" s="13"/>
      <c r="M86" s="13"/>
      <c r="N86" s="15"/>
      <c r="O86" s="15"/>
      <c r="P86" s="13"/>
      <c r="Q86" s="13"/>
      <c r="R86" s="13"/>
      <c r="S86" s="13"/>
      <c r="T86" s="13"/>
      <c r="U86" s="13"/>
      <c r="V86" s="15"/>
      <c r="W86" s="15"/>
      <c r="X86" s="13"/>
      <c r="Y86" s="15"/>
      <c r="Z86" s="15"/>
      <c r="AA86" s="16"/>
      <c r="AB86" s="16"/>
      <c r="AC86" s="15"/>
    </row>
    <row r="87" spans="2:29" x14ac:dyDescent="0.25">
      <c r="B87" s="11"/>
      <c r="C87" s="28"/>
      <c r="D87" s="11"/>
      <c r="E87" s="17"/>
      <c r="F87" s="13"/>
      <c r="G87" s="13"/>
      <c r="H87" s="10"/>
      <c r="I87" s="13"/>
      <c r="J87" s="10"/>
      <c r="K87" s="10"/>
      <c r="L87" s="13"/>
      <c r="M87" s="13"/>
      <c r="N87" s="15"/>
      <c r="O87" s="15"/>
      <c r="P87" s="13"/>
      <c r="Q87" s="13"/>
      <c r="R87" s="13"/>
      <c r="S87" s="13"/>
      <c r="T87" s="13"/>
      <c r="U87" s="13"/>
      <c r="V87" s="15"/>
      <c r="W87" s="15"/>
      <c r="X87" s="13"/>
      <c r="Y87" s="15"/>
      <c r="Z87" s="15"/>
      <c r="AA87" s="16"/>
      <c r="AB87" s="16"/>
      <c r="AC87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5"/>
  <sheetViews>
    <sheetView view="pageBreakPreview" topLeftCell="A21" zoomScale="75" zoomScaleNormal="75" workbookViewId="0">
      <selection activeCell="U13" sqref="U13"/>
    </sheetView>
  </sheetViews>
  <sheetFormatPr defaultRowHeight="13.2" x14ac:dyDescent="0.25"/>
  <sheetData>
    <row r="1" spans="1:24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7.399999999999999" x14ac:dyDescent="0.3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5">
      <c r="A5" s="21"/>
      <c r="B5" s="21"/>
      <c r="C5" s="21"/>
      <c r="D5" s="21"/>
      <c r="E5" s="21"/>
      <c r="F5" s="23" t="s">
        <v>36</v>
      </c>
      <c r="G5" s="21" t="str">
        <f>'Data Entry'!D8</f>
        <v>DMT-01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5">
      <c r="A6" s="21"/>
      <c r="B6" s="21"/>
      <c r="C6" s="21"/>
      <c r="D6" s="21"/>
      <c r="E6" s="21"/>
      <c r="F6" s="23" t="s">
        <v>37</v>
      </c>
      <c r="G6" s="21" t="str">
        <f>'Data Entry'!D5</f>
        <v>I-526 Longpoint Rd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5">
      <c r="A7" s="21"/>
      <c r="B7" s="21"/>
      <c r="C7" s="21"/>
      <c r="D7" s="21"/>
      <c r="E7" s="21"/>
      <c r="F7" s="23" t="s">
        <v>38</v>
      </c>
      <c r="G7" s="21" t="str">
        <f>'Data Entry'!D6</f>
        <v>Mt. Pleasant,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5">
      <c r="A8" s="21"/>
      <c r="B8" s="21"/>
      <c r="C8" s="21"/>
      <c r="D8" s="21"/>
      <c r="E8" s="21"/>
      <c r="F8" s="23" t="s">
        <v>39</v>
      </c>
      <c r="G8" s="21" t="str">
        <f>'Data Entry'!D4</f>
        <v>200424A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60</v>
      </c>
      <c r="V13">
        <v>0.6</v>
      </c>
      <c r="W13">
        <v>1.8</v>
      </c>
      <c r="X13">
        <v>3.3</v>
      </c>
    </row>
    <row r="14" spans="1:24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90"/>
  <sheetViews>
    <sheetView zoomScaleNormal="100" zoomScaleSheetLayoutView="100" workbookViewId="0">
      <selection activeCell="J97" sqref="J97"/>
    </sheetView>
  </sheetViews>
  <sheetFormatPr defaultRowHeight="13.2" x14ac:dyDescent="0.25"/>
  <cols>
    <col min="6" max="7" width="0" hidden="1" customWidth="1"/>
    <col min="9" max="9" width="0" hidden="1" customWidth="1"/>
    <col min="12" max="13" width="0" hidden="1" customWidth="1"/>
    <col min="14" max="15" width="9.21875" bestFit="1" customWidth="1"/>
    <col min="16" max="16" width="9.21875" hidden="1" customWidth="1"/>
    <col min="17" max="19" width="9.21875" bestFit="1" customWidth="1"/>
    <col min="20" max="21" width="9.21875" hidden="1" customWidth="1"/>
    <col min="22" max="23" width="9.21875" bestFit="1" customWidth="1"/>
    <col min="24" max="25" width="9.21875" hidden="1" customWidth="1"/>
    <col min="26" max="26" width="9.21875" bestFit="1" customWidth="1"/>
    <col min="27" max="29" width="9.5546875" bestFit="1" customWidth="1"/>
  </cols>
  <sheetData>
    <row r="2" spans="1:29" ht="15.6" x14ac:dyDescent="0.25">
      <c r="A2" t="s">
        <v>57</v>
      </c>
      <c r="Q2" s="27">
        <v>1</v>
      </c>
      <c r="R2" t="s">
        <v>51</v>
      </c>
    </row>
    <row r="3" spans="1:29" ht="15.6" x14ac:dyDescent="0.25">
      <c r="Q3" s="27">
        <v>2</v>
      </c>
      <c r="R3" t="s">
        <v>53</v>
      </c>
    </row>
    <row r="4" spans="1:29" ht="15.6" x14ac:dyDescent="0.25">
      <c r="C4" s="8" t="str">
        <f>'Data Entry'!C4</f>
        <v>Job No:</v>
      </c>
      <c r="D4" s="25" t="str">
        <f>'Data Entry'!D4</f>
        <v>200424A</v>
      </c>
      <c r="Q4" s="27">
        <v>3</v>
      </c>
      <c r="R4" t="s">
        <v>55</v>
      </c>
    </row>
    <row r="5" spans="1:29" ht="15.6" x14ac:dyDescent="0.25">
      <c r="C5" s="8" t="str">
        <f>'Data Entry'!C5</f>
        <v>Job Name:</v>
      </c>
      <c r="D5" s="25" t="str">
        <f>'Data Entry'!D5</f>
        <v>I-526 Longpoint Rd</v>
      </c>
      <c r="Q5" s="27">
        <v>4</v>
      </c>
      <c r="R5" t="s">
        <v>52</v>
      </c>
    </row>
    <row r="6" spans="1:29" ht="15.6" x14ac:dyDescent="0.25">
      <c r="C6" s="8" t="str">
        <f>'Data Entry'!C6</f>
        <v>Job Location:</v>
      </c>
      <c r="D6" s="25" t="str">
        <f>'Data Entry'!D6</f>
        <v>Mt. Pleasant, SC</v>
      </c>
      <c r="Q6" s="27">
        <v>5</v>
      </c>
      <c r="R6" t="s">
        <v>54</v>
      </c>
    </row>
    <row r="7" spans="1:29" ht="15.6" x14ac:dyDescent="0.25">
      <c r="C7" s="8" t="str">
        <f>'Data Entry'!C7</f>
        <v>Date:</v>
      </c>
      <c r="D7" s="26">
        <f>'Data Entry'!D7</f>
        <v>44986</v>
      </c>
      <c r="Q7" s="27">
        <v>6</v>
      </c>
      <c r="R7" t="s">
        <v>55</v>
      </c>
    </row>
    <row r="8" spans="1:29" ht="15.6" x14ac:dyDescent="0.25">
      <c r="C8" s="8" t="str">
        <f>'Data Entry'!C8</f>
        <v>Sounding No:</v>
      </c>
      <c r="D8" s="25" t="str">
        <f>'Data Entry'!D8</f>
        <v>DMT-01</v>
      </c>
      <c r="Q8" s="27">
        <v>7</v>
      </c>
      <c r="R8" t="s">
        <v>56</v>
      </c>
    </row>
    <row r="9" spans="1:29" x14ac:dyDescent="0.25">
      <c r="C9" s="8" t="str">
        <f>'Data Entry'!C9</f>
        <v>Ground Water Depth (ft):</v>
      </c>
      <c r="D9" s="25">
        <f>'Data Entry'!D9</f>
        <v>6</v>
      </c>
    </row>
    <row r="10" spans="1:29" x14ac:dyDescent="0.25">
      <c r="C10" s="8"/>
      <c r="D10" s="25"/>
    </row>
    <row r="11" spans="1:29" x14ac:dyDescent="0.25">
      <c r="C11" s="8"/>
      <c r="D11" s="25"/>
    </row>
    <row r="14" spans="1:29" ht="16.8" x14ac:dyDescent="0.35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7.399999999999999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A16" s="10"/>
      <c r="B16" s="10">
        <f>'Data Entry'!B16</f>
        <v>1</v>
      </c>
      <c r="C16" s="10">
        <f>'Data Entry'!C16</f>
        <v>1.3</v>
      </c>
      <c r="D16" s="10">
        <f>'Data Entry'!D16</f>
        <v>5.0999999999999996</v>
      </c>
      <c r="E16" s="10">
        <f>'Data Entry'!E16</f>
        <v>0</v>
      </c>
      <c r="F16" s="10">
        <f>'Data Entry'!F16</f>
        <v>1.35</v>
      </c>
      <c r="G16" s="10">
        <f>'Data Entry'!G16</f>
        <v>4.5</v>
      </c>
      <c r="H16" s="10">
        <f>'Data Entry'!H16</f>
        <v>0</v>
      </c>
      <c r="I16" s="10">
        <f>'Data Entry'!I16</f>
        <v>0</v>
      </c>
      <c r="J16" s="10">
        <f>'Data Entry'!J16</f>
        <v>105</v>
      </c>
      <c r="K16" s="10">
        <f>'Data Entry'!K16</f>
        <v>105</v>
      </c>
      <c r="L16">
        <f>'Data Entry'!L16</f>
        <v>5.0274354333649345E-2</v>
      </c>
      <c r="M16">
        <f>'Data Entry'!M16</f>
        <v>5.0274354333649345E-2</v>
      </c>
      <c r="N16" s="13">
        <f>'Data Entry'!N16</f>
        <v>2.333333333333333</v>
      </c>
      <c r="O16" s="15">
        <f>'Data Entry'!O16</f>
        <v>26.852657142857144</v>
      </c>
      <c r="P16" s="15">
        <f>'Data Entry'!P16</f>
        <v>109.30500000000001</v>
      </c>
      <c r="Q16" s="15">
        <f>'Data Entry'!Q16</f>
        <v>3.2802626517999109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44.575004416821962</v>
      </c>
      <c r="W16" s="15">
        <f>IF('Data Entry'!W16=-99,"",'Data Entry'!W16)</f>
        <v>43.424244566030161</v>
      </c>
      <c r="X16" s="15">
        <f>'Data Entry'!X16</f>
        <v>3.4351922415638318</v>
      </c>
      <c r="Y16" s="15">
        <f>'Data Entry'!Y16</f>
        <v>375.48368796413467</v>
      </c>
      <c r="Z16" s="15">
        <f>'Data Entry'!Z16</f>
        <v>228.2878647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784.21270166061379</v>
      </c>
    </row>
    <row r="17" spans="1:29" x14ac:dyDescent="0.25">
      <c r="A17" s="10"/>
      <c r="B17" s="10">
        <f>'Data Entry'!B17</f>
        <v>2</v>
      </c>
      <c r="C17" s="10">
        <f>'Data Entry'!C17</f>
        <v>2.6</v>
      </c>
      <c r="D17" s="10">
        <f>'Data Entry'!D17</f>
        <v>6.6</v>
      </c>
      <c r="E17" s="10">
        <f>'Data Entry'!E17</f>
        <v>0</v>
      </c>
      <c r="F17" s="10">
        <f>'Data Entry'!F17</f>
        <v>2.6400000000000006</v>
      </c>
      <c r="G17" s="10">
        <f>'Data Entry'!G17</f>
        <v>6</v>
      </c>
      <c r="H17" s="10">
        <f>'Data Entry'!H17</f>
        <v>0</v>
      </c>
      <c r="I17" s="10">
        <f>'Data Entry'!I17</f>
        <v>0</v>
      </c>
      <c r="J17" s="10">
        <f>'Data Entry'!J17</f>
        <v>210</v>
      </c>
      <c r="K17" s="10">
        <f>'Data Entry'!K17</f>
        <v>210</v>
      </c>
      <c r="L17">
        <f>'Data Entry'!L17</f>
        <v>0.10054870866729869</v>
      </c>
      <c r="M17">
        <f>'Data Entry'!M17</f>
        <v>0.10054870866729869</v>
      </c>
      <c r="N17" s="13">
        <f>'Data Entry'!N17</f>
        <v>1.2727272727272723</v>
      </c>
      <c r="O17" s="15">
        <f>'Data Entry'!O17</f>
        <v>26.255931428571433</v>
      </c>
      <c r="P17" s="15">
        <f>'Data Entry'!P17</f>
        <v>116.59199999999998</v>
      </c>
      <c r="Q17" s="15">
        <f>'Data Entry'!Q17</f>
        <v>3.2394940605591711</v>
      </c>
      <c r="R17" s="15">
        <f>'Data Entry'!R17</f>
        <v>-1</v>
      </c>
      <c r="S17" s="15">
        <f>'Data Entry'!S17</f>
        <v>-1</v>
      </c>
      <c r="T17" s="15" t="str">
        <f>IF('Data Entry'!T17=-1,"",'Data Entry'!T17)</f>
        <v/>
      </c>
      <c r="U17" s="15" t="str">
        <f>IF('Data Entry'!U17=-1,"",'Data Entry'!U17)</f>
        <v/>
      </c>
      <c r="V17" s="15">
        <f>IF('Data Entry'!V17=-99,"",'Data Entry'!V17)</f>
        <v>44.49088682760037</v>
      </c>
      <c r="W17" s="15">
        <f>IF('Data Entry'!W17=-99,"",'Data Entry'!W17)</f>
        <v>43.377519863013042</v>
      </c>
      <c r="X17" s="15">
        <f>'Data Entry'!X17</f>
        <v>3.4139157962734714</v>
      </c>
      <c r="Y17" s="15">
        <f>'Data Entry'!Y17</f>
        <v>398.03527051911652</v>
      </c>
      <c r="Z17" s="15">
        <f>'Data Entry'!Z17</f>
        <v>243.50705567999995</v>
      </c>
      <c r="AA17" s="15" t="str">
        <f>IF('Data Entry'!AA17=-99,"",'Data Entry'!AA17)</f>
        <v/>
      </c>
      <c r="AB17" s="15" t="str">
        <f>IF('Data Entry'!AB17=-99,"",'Data Entry'!AB17)</f>
        <v/>
      </c>
      <c r="AC17" s="15">
        <f>'Data Entry'!AC17</f>
        <v>831.31258388999561</v>
      </c>
    </row>
    <row r="18" spans="1:29" x14ac:dyDescent="0.25">
      <c r="A18" s="10"/>
      <c r="B18" s="10">
        <f>'Data Entry'!B18</f>
        <v>3</v>
      </c>
      <c r="C18" s="10">
        <f>'Data Entry'!C18</f>
        <v>2</v>
      </c>
      <c r="D18" s="10">
        <f>'Data Entry'!D18</f>
        <v>6.5</v>
      </c>
      <c r="E18" s="10">
        <f>'Data Entry'!E18</f>
        <v>0</v>
      </c>
      <c r="F18" s="10">
        <f>'Data Entry'!F18</f>
        <v>2.0150000000000006</v>
      </c>
      <c r="G18" s="10">
        <f>'Data Entry'!G18</f>
        <v>5.9</v>
      </c>
      <c r="H18" s="10">
        <f>'Data Entry'!H18</f>
        <v>0</v>
      </c>
      <c r="I18" s="10">
        <f>'Data Entry'!I18</f>
        <v>0</v>
      </c>
      <c r="J18" s="10">
        <f>'Data Entry'!J18</f>
        <v>315</v>
      </c>
      <c r="K18" s="10">
        <f>'Data Entry'!K18</f>
        <v>315</v>
      </c>
      <c r="L18">
        <f>'Data Entry'!L18</f>
        <v>0.15082306300094803</v>
      </c>
      <c r="M18">
        <f>'Data Entry'!M18</f>
        <v>0.15082306300094803</v>
      </c>
      <c r="N18" s="13">
        <f>'Data Entry'!N18</f>
        <v>1.9280397022332501</v>
      </c>
      <c r="O18" s="15">
        <f>'Data Entry'!O18</f>
        <v>13.360025714285719</v>
      </c>
      <c r="P18" s="15">
        <f>'Data Entry'!P18</f>
        <v>134.80950000000001</v>
      </c>
      <c r="Q18" s="15">
        <f>'Data Entry'!Q18</f>
        <v>2.194901690990263</v>
      </c>
      <c r="R18" s="15">
        <f>'Data Entry'!R18</f>
        <v>-1</v>
      </c>
      <c r="S18" s="15">
        <f>'Data Entry'!S18</f>
        <v>-1</v>
      </c>
      <c r="T18" s="15" t="str">
        <f>IF('Data Entry'!T18=-1,"",'Data Entry'!T18)</f>
        <v/>
      </c>
      <c r="U18" s="15" t="str">
        <f>IF('Data Entry'!U18=-1,"",'Data Entry'!U18)</f>
        <v/>
      </c>
      <c r="V18" s="15">
        <f>IF('Data Entry'!V18=-99,"",'Data Entry'!V18)</f>
        <v>41.775158159974552</v>
      </c>
      <c r="W18" s="15">
        <f>IF('Data Entry'!W18=-99,"",'Data Entry'!W18)</f>
        <v>41.952967374269058</v>
      </c>
      <c r="X18" s="15">
        <f>'Data Entry'!X18</f>
        <v>2.7742599009959945</v>
      </c>
      <c r="Y18" s="15">
        <f>'Data Entry'!Y18</f>
        <v>373.99659012331955</v>
      </c>
      <c r="Z18" s="15">
        <f>'Data Entry'!Z18</f>
        <v>281.55503312999997</v>
      </c>
      <c r="AA18" s="15" t="str">
        <f>IF('Data Entry'!AA18=-99,"",'Data Entry'!AA18)</f>
        <v/>
      </c>
      <c r="AB18" s="15" t="str">
        <f>IF('Data Entry'!AB18=-99,"",'Data Entry'!AB18)</f>
        <v/>
      </c>
      <c r="AC18" s="15">
        <f>'Data Entry'!AC18</f>
        <v>781.10683833615781</v>
      </c>
    </row>
    <row r="19" spans="1:29" x14ac:dyDescent="0.25">
      <c r="A19" s="10"/>
      <c r="B19" s="10">
        <f>'Data Entry'!B19</f>
        <v>4</v>
      </c>
      <c r="C19" s="10">
        <f>'Data Entry'!C19</f>
        <v>1.5</v>
      </c>
      <c r="D19" s="10">
        <f>'Data Entry'!D19</f>
        <v>6.9</v>
      </c>
      <c r="E19" s="10">
        <f>'Data Entry'!E19</f>
        <v>0</v>
      </c>
      <c r="F19" s="10">
        <f>'Data Entry'!F19</f>
        <v>1.4699999999999998</v>
      </c>
      <c r="G19" s="10">
        <f>'Data Entry'!G19</f>
        <v>6.3000000000000007</v>
      </c>
      <c r="H19" s="10">
        <f>'Data Entry'!H19</f>
        <v>0</v>
      </c>
      <c r="I19" s="10">
        <f>'Data Entry'!I19</f>
        <v>0</v>
      </c>
      <c r="J19" s="10">
        <f>'Data Entry'!J19</f>
        <v>420</v>
      </c>
      <c r="K19" s="10">
        <f>'Data Entry'!K19</f>
        <v>420</v>
      </c>
      <c r="L19">
        <f>'Data Entry'!L19</f>
        <v>0.20109741733459738</v>
      </c>
      <c r="M19">
        <f>'Data Entry'!M19</f>
        <v>0.20109741733459738</v>
      </c>
      <c r="N19" s="13">
        <f>'Data Entry'!N19</f>
        <v>3.2857142857142869</v>
      </c>
      <c r="O19" s="15">
        <f>'Data Entry'!O19</f>
        <v>7.3098899999999984</v>
      </c>
      <c r="P19" s="15">
        <f>'Data Entry'!P19</f>
        <v>167.60100000000006</v>
      </c>
      <c r="Q19" s="15">
        <f>'Data Entry'!Q19</f>
        <v>1.5051119851184782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39.045780209739462</v>
      </c>
      <c r="W19" s="15">
        <f>IF('Data Entry'!W19=-99,"",'Data Entry'!W19)</f>
        <v>40.614501281736025</v>
      </c>
      <c r="X19" s="15">
        <f>'Data Entry'!X19</f>
        <v>2.2278216833952147</v>
      </c>
      <c r="Y19" s="15">
        <f>'Data Entry'!Y19</f>
        <v>373.38514195872148</v>
      </c>
      <c r="Z19" s="15">
        <f>'Data Entry'!Z19</f>
        <v>350.04139254000006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779.82980438646814</v>
      </c>
    </row>
    <row r="20" spans="1:29" x14ac:dyDescent="0.25">
      <c r="A20" s="10"/>
      <c r="B20" s="10">
        <f>'Data Entry'!B20</f>
        <v>5</v>
      </c>
      <c r="C20" s="10">
        <f>'Data Entry'!C20</f>
        <v>2.7</v>
      </c>
      <c r="D20" s="10">
        <f>'Data Entry'!D20</f>
        <v>6.8</v>
      </c>
      <c r="E20" s="10">
        <f>'Data Entry'!E20</f>
        <v>0</v>
      </c>
      <c r="F20" s="10">
        <f>'Data Entry'!F20</f>
        <v>2.7350000000000003</v>
      </c>
      <c r="G20" s="10">
        <f>'Data Entry'!G20</f>
        <v>6.2</v>
      </c>
      <c r="H20" s="10">
        <f>'Data Entry'!H20</f>
        <v>0</v>
      </c>
      <c r="I20" s="10">
        <f>'Data Entry'!I20</f>
        <v>0</v>
      </c>
      <c r="J20" s="10">
        <f>'Data Entry'!J20</f>
        <v>525</v>
      </c>
      <c r="K20" s="10">
        <f>'Data Entry'!K20</f>
        <v>525</v>
      </c>
      <c r="L20">
        <f>'Data Entry'!L20</f>
        <v>0.2513717716682467</v>
      </c>
      <c r="M20">
        <f>'Data Entry'!M20</f>
        <v>0.2513717716682467</v>
      </c>
      <c r="N20" s="13">
        <f>'Data Entry'!N20</f>
        <v>1.2669104204753197</v>
      </c>
      <c r="O20" s="15">
        <f>'Data Entry'!O20</f>
        <v>10.88029885714286</v>
      </c>
      <c r="P20" s="15">
        <f>'Data Entry'!P20</f>
        <v>120.2355</v>
      </c>
      <c r="Q20" s="15">
        <f>'Data Entry'!Q20</f>
        <v>1.9378052753083073</v>
      </c>
      <c r="R20" s="15">
        <f>'Data Entry'!R20</f>
        <v>-1</v>
      </c>
      <c r="S20" s="15">
        <f>'Data Entry'!S20</f>
        <v>-1</v>
      </c>
      <c r="T20" s="15" t="str">
        <f>IF('Data Entry'!T20=-1,"",'Data Entry'!T20)</f>
        <v/>
      </c>
      <c r="U20" s="15" t="str">
        <f>IF('Data Entry'!U20=-1,"",'Data Entry'!U20)</f>
        <v/>
      </c>
      <c r="V20" s="15">
        <f>IF('Data Entry'!V20=-99,"",'Data Entry'!V20)</f>
        <v>40.87824522089344</v>
      </c>
      <c r="W20" s="15">
        <f>IF('Data Entry'!W20=-99,"",'Data Entry'!W20)</f>
        <v>41.50750622273047</v>
      </c>
      <c r="X20" s="15">
        <f>'Data Entry'!X20</f>
        <v>2.5798769976515974</v>
      </c>
      <c r="Y20" s="15">
        <f>'Data Entry'!Y20</f>
        <v>310.19280075113863</v>
      </c>
      <c r="Z20" s="15">
        <f>'Data Entry'!Z20</f>
        <v>251.11665117000001</v>
      </c>
      <c r="AA20" s="15" t="str">
        <f>IF('Data Entry'!AA20=-99,"",'Data Entry'!AA20)</f>
        <v/>
      </c>
      <c r="AB20" s="15" t="str">
        <f>IF('Data Entry'!AB20=-99,"",'Data Entry'!AB20)</f>
        <v/>
      </c>
      <c r="AC20" s="15">
        <f>'Data Entry'!AC20</f>
        <v>647.85007208078309</v>
      </c>
    </row>
    <row r="21" spans="1:29" x14ac:dyDescent="0.25">
      <c r="A21" s="10"/>
      <c r="B21" s="10">
        <f>'Data Entry'!B21</f>
        <v>6</v>
      </c>
      <c r="C21" s="10">
        <f>'Data Entry'!C21</f>
        <v>1.8</v>
      </c>
      <c r="D21" s="10">
        <f>'Data Entry'!D21</f>
        <v>5.8</v>
      </c>
      <c r="E21" s="10">
        <f>'Data Entry'!E21</f>
        <v>0</v>
      </c>
      <c r="F21" s="10">
        <f>'Data Entry'!F21</f>
        <v>1.84</v>
      </c>
      <c r="G21" s="10">
        <f>'Data Entry'!G21</f>
        <v>5.2</v>
      </c>
      <c r="H21" s="10">
        <f>'Data Entry'!H21</f>
        <v>0</v>
      </c>
      <c r="I21" s="10">
        <f>'Data Entry'!I21</f>
        <v>0</v>
      </c>
      <c r="J21" s="10">
        <f>'Data Entry'!J21</f>
        <v>630</v>
      </c>
      <c r="K21" s="10">
        <f>'Data Entry'!K21</f>
        <v>630</v>
      </c>
      <c r="L21">
        <f>'Data Entry'!L21</f>
        <v>0.30164612600189605</v>
      </c>
      <c r="M21">
        <f>'Data Entry'!M21</f>
        <v>0.30164612600189605</v>
      </c>
      <c r="N21" s="13">
        <f>'Data Entry'!N21</f>
        <v>1.8260869565217392</v>
      </c>
      <c r="O21" s="15">
        <f>'Data Entry'!O21</f>
        <v>6.0998628571428579</v>
      </c>
      <c r="P21" s="15">
        <f>'Data Entry'!P21</f>
        <v>116.59200000000003</v>
      </c>
      <c r="Q21" s="15">
        <f>'Data Entry'!Q21</f>
        <v>1.3334704615944819</v>
      </c>
      <c r="R21" s="15">
        <f>'Data Entry'!R21</f>
        <v>-1</v>
      </c>
      <c r="S21" s="15">
        <f>'Data Entry'!S21</f>
        <v>-1</v>
      </c>
      <c r="T21" s="15" t="str">
        <f>IF('Data Entry'!T21=-1,"",'Data Entry'!T21)</f>
        <v/>
      </c>
      <c r="U21" s="15" t="str">
        <f>IF('Data Entry'!U21=-1,"",'Data Entry'!U21)</f>
        <v/>
      </c>
      <c r="V21" s="15">
        <f>IF('Data Entry'!V21=-99,"",'Data Entry'!V21)</f>
        <v>38.170545046284545</v>
      </c>
      <c r="W21" s="15">
        <f>IF('Data Entry'!W21=-99,"",'Data Entry'!W21)</f>
        <v>40.18957629420494</v>
      </c>
      <c r="X21" s="15">
        <f>'Data Entry'!X21</f>
        <v>2.0328378064656301</v>
      </c>
      <c r="Y21" s="15">
        <f>'Data Entry'!Y21</f>
        <v>237.01262553144079</v>
      </c>
      <c r="Z21" s="15">
        <f>'Data Entry'!Z21</f>
        <v>243.50705568000004</v>
      </c>
      <c r="AA21" s="15" t="str">
        <f>IF('Data Entry'!AA21=-99,"",'Data Entry'!AA21)</f>
        <v/>
      </c>
      <c r="AB21" s="15" t="str">
        <f>IF('Data Entry'!AB21=-99,"",'Data Entry'!AB21)</f>
        <v/>
      </c>
      <c r="AC21" s="15">
        <f>'Data Entry'!AC21</f>
        <v>495.01034892743536</v>
      </c>
    </row>
    <row r="22" spans="1:29" x14ac:dyDescent="0.25">
      <c r="A22" s="10"/>
      <c r="B22" s="10">
        <f>'Data Entry'!B22</f>
        <v>7</v>
      </c>
      <c r="C22" s="10">
        <f>'Data Entry'!C22</f>
        <v>1.4</v>
      </c>
      <c r="D22" s="10">
        <f>'Data Entry'!D22</f>
        <v>4</v>
      </c>
      <c r="E22" s="10">
        <f>'Data Entry'!E22</f>
        <v>0</v>
      </c>
      <c r="F22" s="10">
        <f>'Data Entry'!F22</f>
        <v>1.51</v>
      </c>
      <c r="G22" s="10">
        <f>'Data Entry'!G22</f>
        <v>3.4</v>
      </c>
      <c r="H22" s="10">
        <f>'Data Entry'!H22</f>
        <v>62.4</v>
      </c>
      <c r="I22" s="10">
        <f>'Data Entry'!I22</f>
        <v>2.9877330575425895E-2</v>
      </c>
      <c r="J22" s="10">
        <f>'Data Entry'!J22</f>
        <v>735</v>
      </c>
      <c r="K22" s="10">
        <f>'Data Entry'!K22</f>
        <v>672.6</v>
      </c>
      <c r="L22">
        <f>'Data Entry'!L22</f>
        <v>0.3519204803355454</v>
      </c>
      <c r="M22">
        <f>'Data Entry'!M22</f>
        <v>0.32204314976011955</v>
      </c>
      <c r="N22" s="13">
        <f>'Data Entry'!N22</f>
        <v>1.2769211897381272</v>
      </c>
      <c r="O22" s="15">
        <f>'Data Entry'!O22</f>
        <v>4.5960383586083848</v>
      </c>
      <c r="P22" s="15">
        <f>'Data Entry'!P22</f>
        <v>65.582999999999998</v>
      </c>
      <c r="Q22" s="15">
        <f>'Data Entry'!Q22</f>
        <v>1.0926120221957856</v>
      </c>
      <c r="R22" s="15">
        <f>'Data Entry'!R22</f>
        <v>-1</v>
      </c>
      <c r="S22" s="15">
        <f>'Data Entry'!S22</f>
        <v>-1</v>
      </c>
      <c r="T22" s="15" t="str">
        <f>IF('Data Entry'!T22=-1,"",'Data Entry'!T22)</f>
        <v/>
      </c>
      <c r="U22" s="15" t="str">
        <f>IF('Data Entry'!U22=-1,"",'Data Entry'!U22)</f>
        <v/>
      </c>
      <c r="V22" s="15">
        <f>IF('Data Entry'!V22=-99,"",'Data Entry'!V22)</f>
        <v>36.749421817337925</v>
      </c>
      <c r="W22" s="15">
        <f>IF('Data Entry'!W22=-99,"",'Data Entry'!W22)</f>
        <v>39.490705242478548</v>
      </c>
      <c r="X22" s="15">
        <f>'Data Entry'!X22</f>
        <v>1.7375063511372482</v>
      </c>
      <c r="Y22" s="15">
        <f>'Data Entry'!Y22</f>
        <v>113.95087902663414</v>
      </c>
      <c r="Z22" s="15">
        <f>'Data Entry'!Z22</f>
        <v>136.97271881999998</v>
      </c>
      <c r="AA22" s="15" t="str">
        <f>IF('Data Entry'!AA22=-99,"",'Data Entry'!AA22)</f>
        <v/>
      </c>
      <c r="AB22" s="15" t="str">
        <f>IF('Data Entry'!AB22=-99,"",'Data Entry'!AB22)</f>
        <v/>
      </c>
      <c r="AC22" s="15">
        <f>'Data Entry'!AC22</f>
        <v>237.99096888228647</v>
      </c>
    </row>
    <row r="23" spans="1:29" x14ac:dyDescent="0.25">
      <c r="A23" s="10"/>
      <c r="B23" s="10">
        <f>'Data Entry'!B23</f>
        <v>8</v>
      </c>
      <c r="C23" s="10">
        <f>'Data Entry'!C23</f>
        <v>1.2</v>
      </c>
      <c r="D23" s="10">
        <f>'Data Entry'!D23</f>
        <v>3.4</v>
      </c>
      <c r="E23" s="10">
        <f>'Data Entry'!E23</f>
        <v>0</v>
      </c>
      <c r="F23" s="10">
        <f>'Data Entry'!F23</f>
        <v>1.33</v>
      </c>
      <c r="G23" s="10">
        <f>'Data Entry'!G23</f>
        <v>2.8</v>
      </c>
      <c r="H23" s="10">
        <f>'Data Entry'!H23</f>
        <v>124.8</v>
      </c>
      <c r="I23" s="10">
        <f>'Data Entry'!I23</f>
        <v>5.975466115085179E-2</v>
      </c>
      <c r="J23" s="10">
        <f>'Data Entry'!J23</f>
        <v>840</v>
      </c>
      <c r="K23" s="10">
        <f>'Data Entry'!K23</f>
        <v>715.2</v>
      </c>
      <c r="L23">
        <f>'Data Entry'!L23</f>
        <v>0.40219483466919476</v>
      </c>
      <c r="M23">
        <f>'Data Entry'!M23</f>
        <v>0.34244017351834299</v>
      </c>
      <c r="N23" s="13">
        <f>'Data Entry'!N23</f>
        <v>1.1572567558734996</v>
      </c>
      <c r="O23" s="15">
        <f>'Data Entry'!O23</f>
        <v>3.7093934563758388</v>
      </c>
      <c r="P23" s="15">
        <f>'Data Entry'!P23</f>
        <v>51.008999999999993</v>
      </c>
      <c r="Q23" s="15">
        <f>'Data Entry'!Q23</f>
        <v>0.9304159101457784</v>
      </c>
      <c r="R23" s="15">
        <f>'Data Entry'!R23</f>
        <v>1.8880812692953022</v>
      </c>
      <c r="S23" s="15">
        <f>'Data Entry'!S23</f>
        <v>2.6212336412649568</v>
      </c>
      <c r="T23" s="15">
        <f>IF('Data Entry'!T23=-1,"",'Data Entry'!T23)</f>
        <v>0.16306040683993284</v>
      </c>
      <c r="U23" s="15">
        <f>IF('Data Entry'!U23=-1,"",'Data Entry'!U23)</f>
        <v>0.12702453388491483</v>
      </c>
      <c r="V23" s="15" t="str">
        <f>IF('Data Entry'!V23=-99,"",'Data Entry'!V23)</f>
        <v/>
      </c>
      <c r="W23" s="15" t="str">
        <f>IF('Data Entry'!W23=-99,"",'Data Entry'!W23)</f>
        <v/>
      </c>
      <c r="X23" s="15">
        <f>'Data Entry'!X23</f>
        <v>1.5195561777349222</v>
      </c>
      <c r="Y23" s="15">
        <f>'Data Entry'!Y23</f>
        <v>77.511041070080637</v>
      </c>
      <c r="Z23" s="15">
        <f>'Data Entry'!Z23</f>
        <v>106.53433685999998</v>
      </c>
      <c r="AA23" s="15">
        <f>IF('Data Entry'!AA23=-99,"",'Data Entry'!AA23)</f>
        <v>340.55818210147334</v>
      </c>
      <c r="AB23" s="15">
        <f>IF('Data Entry'!AB23=-99,"",'Data Entry'!AB23)</f>
        <v>265.29581999999999</v>
      </c>
      <c r="AC23" s="15">
        <f>'Data Entry'!AC23</f>
        <v>161.8849097165062</v>
      </c>
    </row>
    <row r="24" spans="1:29" x14ac:dyDescent="0.25">
      <c r="A24" s="10"/>
      <c r="B24" s="10">
        <f>'Data Entry'!B24</f>
        <v>9</v>
      </c>
      <c r="C24" s="10">
        <f>'Data Entry'!C24</f>
        <v>1.2</v>
      </c>
      <c r="D24" s="10">
        <f>'Data Entry'!D24</f>
        <v>2.6</v>
      </c>
      <c r="E24" s="10">
        <f>'Data Entry'!E24</f>
        <v>0</v>
      </c>
      <c r="F24" s="10">
        <f>'Data Entry'!F24</f>
        <v>1.3699999999999999</v>
      </c>
      <c r="G24" s="10">
        <f>'Data Entry'!G24</f>
        <v>2</v>
      </c>
      <c r="H24" s="10">
        <f>'Data Entry'!H24</f>
        <v>187.2</v>
      </c>
      <c r="I24" s="10">
        <f>'Data Entry'!I24</f>
        <v>8.9631991726277685E-2</v>
      </c>
      <c r="J24" s="10">
        <f>'Data Entry'!J24</f>
        <v>945</v>
      </c>
      <c r="K24" s="10">
        <f>'Data Entry'!K24</f>
        <v>757.8</v>
      </c>
      <c r="L24">
        <f>'Data Entry'!L24</f>
        <v>0.45246918900284411</v>
      </c>
      <c r="M24">
        <f>'Data Entry'!M24</f>
        <v>0.36283719727656638</v>
      </c>
      <c r="N24" s="13">
        <f>'Data Entry'!N24</f>
        <v>0.49204603358483495</v>
      </c>
      <c r="O24" s="15">
        <f>'Data Entry'!O24</f>
        <v>3.5287672209026124</v>
      </c>
      <c r="P24" s="15">
        <f>'Data Entry'!P24</f>
        <v>21.861000000000004</v>
      </c>
      <c r="Q24" s="15">
        <f>'Data Entry'!Q24</f>
        <v>0.89492678461097375</v>
      </c>
      <c r="R24" s="15">
        <f>'Data Entry'!R24</f>
        <v>1.7961425154394299</v>
      </c>
      <c r="S24" s="15">
        <f>'Data Entry'!S24</f>
        <v>2.4248512548155525</v>
      </c>
      <c r="T24" s="15">
        <f>IF('Data Entry'!T24=-1,"",'Data Entry'!T24)</f>
        <v>0.16232139001611193</v>
      </c>
      <c r="U24" s="15">
        <f>IF('Data Entry'!U24=-1,"",'Data Entry'!U24)</f>
        <v>0.1280368008273722</v>
      </c>
      <c r="V24" s="15" t="str">
        <f>IF('Data Entry'!V24=-99,"",'Data Entry'!V24)</f>
        <v/>
      </c>
      <c r="W24" s="15" t="str">
        <f>IF('Data Entry'!W24=-99,"",'Data Entry'!W24)</f>
        <v/>
      </c>
      <c r="X24" s="15">
        <f>'Data Entry'!X24</f>
        <v>1.4323903049712574</v>
      </c>
      <c r="Y24" s="15">
        <f>'Data Entry'!Y24</f>
        <v>31.313484456976663</v>
      </c>
      <c r="Z24" s="15">
        <f>'Data Entry'!Z24</f>
        <v>45.657572940000009</v>
      </c>
      <c r="AA24" s="15">
        <f>IF('Data Entry'!AA24=-99,"",'Data Entry'!AA24)</f>
        <v>339.01471590425041</v>
      </c>
      <c r="AB24" s="15">
        <f>IF('Data Entry'!AB24=-99,"",'Data Entry'!AB24)</f>
        <v>267.40997999999996</v>
      </c>
      <c r="AC24" s="15">
        <f>'Data Entry'!AC24</f>
        <v>65.39946482777404</v>
      </c>
    </row>
    <row r="25" spans="1:29" x14ac:dyDescent="0.25">
      <c r="A25" s="10"/>
      <c r="B25" s="10">
        <f>'Data Entry'!B25</f>
        <v>10</v>
      </c>
      <c r="C25" s="10">
        <f>'Data Entry'!C25</f>
        <v>1.5</v>
      </c>
      <c r="D25" s="10">
        <f>'Data Entry'!D25</f>
        <v>2.4</v>
      </c>
      <c r="E25" s="10">
        <f>'Data Entry'!E25</f>
        <v>0</v>
      </c>
      <c r="F25" s="10">
        <f>'Data Entry'!F25</f>
        <v>1.6949999999999998</v>
      </c>
      <c r="G25" s="10">
        <f>'Data Entry'!G25</f>
        <v>1.7999999999999998</v>
      </c>
      <c r="H25" s="10">
        <f>'Data Entry'!H25</f>
        <v>249.6</v>
      </c>
      <c r="I25" s="10">
        <f>'Data Entry'!I25</f>
        <v>0.11950932230170358</v>
      </c>
      <c r="J25" s="10">
        <f>'Data Entry'!J25</f>
        <v>1050</v>
      </c>
      <c r="K25" s="10">
        <f>'Data Entry'!K25</f>
        <v>800.4</v>
      </c>
      <c r="L25">
        <f>'Data Entry'!L25</f>
        <v>0.5027435433364934</v>
      </c>
      <c r="M25">
        <f>'Data Entry'!M25</f>
        <v>0.38323422103478982</v>
      </c>
      <c r="N25" s="13">
        <f>'Data Entry'!N25</f>
        <v>6.6645903708804619E-2</v>
      </c>
      <c r="O25" s="15">
        <f>'Data Entry'!O25</f>
        <v>4.1110386056971508</v>
      </c>
      <c r="P25" s="15">
        <f>'Data Entry'!P25</f>
        <v>3.6434999999999995</v>
      </c>
      <c r="Q25" s="15">
        <f>'Data Entry'!Q25</f>
        <v>1.0061804635968401</v>
      </c>
      <c r="R25" s="15">
        <f>'Data Entry'!R25</f>
        <v>2.0925186502998501</v>
      </c>
      <c r="S25" s="15">
        <f>'Data Entry'!S25</f>
        <v>3.077213526467073</v>
      </c>
      <c r="T25" s="15">
        <f>IF('Data Entry'!T25=-1,"",'Data Entry'!T25)</f>
        <v>0.20750994380657603</v>
      </c>
      <c r="U25" s="15">
        <f>IF('Data Entry'!U25=-1,"",'Data Entry'!U25)</f>
        <v>0.15754906776982963</v>
      </c>
      <c r="V25" s="15" t="str">
        <f>IF('Data Entry'!V25=-99,"",'Data Entry'!V25)</f>
        <v/>
      </c>
      <c r="W25" s="15" t="str">
        <f>IF('Data Entry'!W25=-99,"",'Data Entry'!W25)</f>
        <v/>
      </c>
      <c r="X25" s="15">
        <f>'Data Entry'!X25</f>
        <v>1.5889256701453238</v>
      </c>
      <c r="Y25" s="15">
        <f>'Data Entry'!Y25</f>
        <v>5.7892506791744864</v>
      </c>
      <c r="Z25" s="15">
        <f>'Data Entry'!Z25</f>
        <v>7.6095954899999985</v>
      </c>
      <c r="AA25" s="15">
        <f>IF('Data Entry'!AA25=-99,"",'Data Entry'!AA25)</f>
        <v>433.3928180377863</v>
      </c>
      <c r="AB25" s="15">
        <f>IF('Data Entry'!AB25=-99,"",'Data Entry'!AB25)</f>
        <v>329.04752999999999</v>
      </c>
      <c r="AC25" s="15">
        <f>'Data Entry'!AC25</f>
        <v>12.091081613483082</v>
      </c>
    </row>
    <row r="26" spans="1:29" x14ac:dyDescent="0.25">
      <c r="A26" s="10"/>
      <c r="B26" s="10">
        <f>'Data Entry'!B26</f>
        <v>11</v>
      </c>
      <c r="C26" s="10">
        <f>'Data Entry'!C26</f>
        <v>1.5</v>
      </c>
      <c r="D26" s="10">
        <f>'Data Entry'!D26</f>
        <v>4.5</v>
      </c>
      <c r="E26" s="10">
        <f>'Data Entry'!E26</f>
        <v>0</v>
      </c>
      <c r="F26" s="10">
        <f>'Data Entry'!F26</f>
        <v>1.5899999999999999</v>
      </c>
      <c r="G26" s="10">
        <f>'Data Entry'!G26</f>
        <v>3.9</v>
      </c>
      <c r="H26" s="10">
        <f>'Data Entry'!H26</f>
        <v>312</v>
      </c>
      <c r="I26" s="10">
        <f>'Data Entry'!I26</f>
        <v>0.14938665287712949</v>
      </c>
      <c r="J26" s="10">
        <f>'Data Entry'!J26</f>
        <v>1155</v>
      </c>
      <c r="K26" s="10">
        <f>'Data Entry'!K26</f>
        <v>843</v>
      </c>
      <c r="L26">
        <f>'Data Entry'!L26</f>
        <v>0.55301789767014276</v>
      </c>
      <c r="M26">
        <f>'Data Entry'!M26</f>
        <v>0.40363124479301332</v>
      </c>
      <c r="N26" s="13">
        <f>'Data Entry'!N26</f>
        <v>1.603483686037916</v>
      </c>
      <c r="O26" s="15">
        <f>'Data Entry'!O26</f>
        <v>3.5691323843416365</v>
      </c>
      <c r="P26" s="15">
        <f>'Data Entry'!P26</f>
        <v>80.157000000000011</v>
      </c>
      <c r="Q26" s="15">
        <f>'Data Entry'!Q26</f>
        <v>0.90293970182351913</v>
      </c>
      <c r="R26" s="15">
        <f>'Data Entry'!R26</f>
        <v>-1</v>
      </c>
      <c r="S26" s="15">
        <f>'Data Entry'!S26</f>
        <v>-1</v>
      </c>
      <c r="T26" s="15" t="str">
        <f>IF('Data Entry'!T26=-1,"",'Data Entry'!T26)</f>
        <v/>
      </c>
      <c r="U26" s="15" t="str">
        <f>IF('Data Entry'!U26=-1,"",'Data Entry'!U26)</f>
        <v/>
      </c>
      <c r="V26" s="15">
        <f>IF('Data Entry'!V26=-99,"",'Data Entry'!V26)</f>
        <v>35.426231261816639</v>
      </c>
      <c r="W26" s="15">
        <f>IF('Data Entry'!W26=-99,"",'Data Entry'!W26)</f>
        <v>38.817063366554017</v>
      </c>
      <c r="X26" s="15">
        <f>'Data Entry'!X26</f>
        <v>1.5113972813711134</v>
      </c>
      <c r="Y26" s="15">
        <f>'Data Entry'!Y26</f>
        <v>121.14907188286435</v>
      </c>
      <c r="Z26" s="15">
        <f>'Data Entry'!Z26</f>
        <v>167.41110078</v>
      </c>
      <c r="AA26" s="15" t="str">
        <f>IF('Data Entry'!AA26=-99,"",'Data Entry'!AA26)</f>
        <v/>
      </c>
      <c r="AB26" s="15" t="str">
        <f>IF('Data Entry'!AB26=-99,"",'Data Entry'!AB26)</f>
        <v/>
      </c>
      <c r="AC26" s="15">
        <f>'Data Entry'!AC26</f>
        <v>253.02468259023749</v>
      </c>
    </row>
    <row r="27" spans="1:29" x14ac:dyDescent="0.25">
      <c r="A27" s="10"/>
      <c r="B27" s="10">
        <f>'Data Entry'!B27</f>
        <v>12</v>
      </c>
      <c r="C27" s="10">
        <f>'Data Entry'!C27</f>
        <v>2.2000000000000002</v>
      </c>
      <c r="D27" s="10">
        <f>'Data Entry'!D27</f>
        <v>2.9</v>
      </c>
      <c r="E27" s="10">
        <f>'Data Entry'!E27</f>
        <v>0</v>
      </c>
      <c r="F27" s="10">
        <f>'Data Entry'!F27</f>
        <v>2.4050000000000002</v>
      </c>
      <c r="G27" s="10">
        <f>'Data Entry'!G27</f>
        <v>2.2999999999999998</v>
      </c>
      <c r="H27" s="10">
        <f>'Data Entry'!H27</f>
        <v>374.4</v>
      </c>
      <c r="I27" s="10">
        <f>'Data Entry'!I27</f>
        <v>0.17926398345255537</v>
      </c>
      <c r="J27" s="10">
        <f>'Data Entry'!J27</f>
        <v>1260</v>
      </c>
      <c r="K27" s="10">
        <f>'Data Entry'!K27</f>
        <v>885.6</v>
      </c>
      <c r="L27">
        <f>'Data Entry'!L27</f>
        <v>0.60329225200379211</v>
      </c>
      <c r="M27">
        <f>'Data Entry'!M27</f>
        <v>0.42402826855123676</v>
      </c>
      <c r="N27" s="13">
        <f>'Data Entry'!N27</f>
        <v>-4.717540589691141E-2</v>
      </c>
      <c r="O27" s="15">
        <f>'Data Entry'!O27</f>
        <v>5.2490274390243901</v>
      </c>
      <c r="P27" s="15">
        <f>'Data Entry'!P27</f>
        <v>-1</v>
      </c>
      <c r="Q27" s="15">
        <f>'Data Entry'!Q27</f>
        <v>1.2016655088090777</v>
      </c>
      <c r="R27" s="15">
        <f>'Data Entry'!R27</f>
        <v>2.671754966463415</v>
      </c>
      <c r="S27" s="15">
        <f>'Data Entry'!S27</f>
        <v>4.5052220589487053</v>
      </c>
      <c r="T27" s="15">
        <f>IF('Data Entry'!T27=-1,"",'Data Entry'!T27)</f>
        <v>0.31162231570928128</v>
      </c>
      <c r="U27" s="15">
        <f>IF('Data Entry'!U27=-1,"",'Data Entry'!U27)</f>
        <v>0.22257360165474446</v>
      </c>
      <c r="V27" s="15" t="str">
        <f>IF('Data Entry'!V27=-99,"",'Data Entry'!V27)</f>
        <v/>
      </c>
      <c r="W27" s="15" t="str">
        <f>IF('Data Entry'!W27=-99,"",'Data Entry'!W27)</f>
        <v/>
      </c>
      <c r="X27" s="15">
        <f>'Data Entry'!X27</f>
        <v>1.8393860695423627</v>
      </c>
      <c r="Y27" s="15">
        <f>'Data Entry'!Y27</f>
        <v>-1.8393860695423627</v>
      </c>
      <c r="Z27" s="15">
        <f>'Data Entry'!Z27</f>
        <v>-2.0885400000000001</v>
      </c>
      <c r="AA27" s="15">
        <f>IF('Data Entry'!AA27=-99,"",'Data Entry'!AA27)</f>
        <v>650.83567125146237</v>
      </c>
      <c r="AB27" s="15">
        <f>IF('Data Entry'!AB27=-99,"",'Data Entry'!AB27)</f>
        <v>464.85386999999997</v>
      </c>
      <c r="AC27" s="15">
        <f>'Data Entry'!AC27</f>
        <v>-3.841631381682006</v>
      </c>
    </row>
    <row r="28" spans="1:29" x14ac:dyDescent="0.25">
      <c r="A28" s="10"/>
      <c r="B28" s="10">
        <f>'Data Entry'!B28</f>
        <v>13</v>
      </c>
      <c r="C28" s="10">
        <f>'Data Entry'!C28</f>
        <v>1.9</v>
      </c>
      <c r="D28" s="10">
        <f>'Data Entry'!D28</f>
        <v>3.2</v>
      </c>
      <c r="E28" s="10">
        <f>'Data Entry'!E28</f>
        <v>0</v>
      </c>
      <c r="F28" s="10">
        <f>'Data Entry'!F28</f>
        <v>2.0750000000000002</v>
      </c>
      <c r="G28" s="10">
        <f>'Data Entry'!G28</f>
        <v>2.6</v>
      </c>
      <c r="H28" s="10">
        <f>'Data Entry'!H28</f>
        <v>436.8</v>
      </c>
      <c r="I28" s="10">
        <f>'Data Entry'!I28</f>
        <v>0.20914131402798128</v>
      </c>
      <c r="J28" s="10">
        <f>'Data Entry'!J28</f>
        <v>1365</v>
      </c>
      <c r="K28" s="10">
        <f>'Data Entry'!K28</f>
        <v>928.2</v>
      </c>
      <c r="L28">
        <f>'Data Entry'!L28</f>
        <v>0.65356660633744146</v>
      </c>
      <c r="M28">
        <f>'Data Entry'!M28</f>
        <v>0.44442529230946021</v>
      </c>
      <c r="N28" s="13">
        <f>'Data Entry'!N28</f>
        <v>0.28137179087949055</v>
      </c>
      <c r="O28" s="15">
        <f>'Data Entry'!O28</f>
        <v>4.1983629605688435</v>
      </c>
      <c r="P28" s="15">
        <f>'Data Entry'!P28</f>
        <v>18.217499999999998</v>
      </c>
      <c r="Q28" s="15">
        <f>'Data Entry'!Q28</f>
        <v>1.0221264271157793</v>
      </c>
      <c r="R28" s="15">
        <f>'Data Entry'!R28</f>
        <v>2.1369667469295415</v>
      </c>
      <c r="S28" s="15">
        <f>'Data Entry'!S28</f>
        <v>3.1797866267380916</v>
      </c>
      <c r="T28" s="15">
        <f>IF('Data Entry'!T28=-1,"",'Data Entry'!T28)</f>
        <v>0.24704947216135228</v>
      </c>
      <c r="U28" s="15">
        <f>IF('Data Entry'!U28=-1,"",'Data Entry'!U28)</f>
        <v>0.18658586859720189</v>
      </c>
      <c r="V28" s="15" t="str">
        <f>IF('Data Entry'!V28=-99,"",'Data Entry'!V28)</f>
        <v/>
      </c>
      <c r="W28" s="15" t="str">
        <f>IF('Data Entry'!W28=-99,"",'Data Entry'!W28)</f>
        <v/>
      </c>
      <c r="X28" s="15">
        <f>'Data Entry'!X28</f>
        <v>1.6104687572324208</v>
      </c>
      <c r="Y28" s="15">
        <f>'Data Entry'!Y28</f>
        <v>29.338714584881622</v>
      </c>
      <c r="Z28" s="15">
        <f>'Data Entry'!Z28</f>
        <v>38.047977449999991</v>
      </c>
      <c r="AA28" s="15">
        <f>IF('Data Entry'!AA28=-99,"",'Data Entry'!AA28)</f>
        <v>515.97270458787068</v>
      </c>
      <c r="AB28" s="15">
        <f>IF('Data Entry'!AB28=-99,"",'Data Entry'!AB28)</f>
        <v>389.69204999999999</v>
      </c>
      <c r="AC28" s="15">
        <f>'Data Entry'!AC28</f>
        <v>61.275078959108654</v>
      </c>
    </row>
    <row r="29" spans="1:29" x14ac:dyDescent="0.25">
      <c r="A29" s="10"/>
      <c r="B29" s="10">
        <f>'Data Entry'!B29</f>
        <v>14</v>
      </c>
      <c r="C29" s="10">
        <f>'Data Entry'!C29</f>
        <v>1.3</v>
      </c>
      <c r="D29" s="10">
        <f>'Data Entry'!D29</f>
        <v>4.7</v>
      </c>
      <c r="E29" s="10">
        <f>'Data Entry'!E29</f>
        <v>0</v>
      </c>
      <c r="F29" s="10">
        <f>'Data Entry'!F29</f>
        <v>1.37</v>
      </c>
      <c r="G29" s="10">
        <f>'Data Entry'!G29</f>
        <v>4.1000000000000005</v>
      </c>
      <c r="H29" s="10">
        <f>'Data Entry'!H29</f>
        <v>499.2</v>
      </c>
      <c r="I29" s="10">
        <f>'Data Entry'!I29</f>
        <v>0.23901864460340716</v>
      </c>
      <c r="J29" s="10">
        <f>'Data Entry'!J29</f>
        <v>1470</v>
      </c>
      <c r="K29" s="10">
        <f>'Data Entry'!K29</f>
        <v>970.8</v>
      </c>
      <c r="L29">
        <f>'Data Entry'!L29</f>
        <v>0.70384096067109081</v>
      </c>
      <c r="M29">
        <f>'Data Entry'!M29</f>
        <v>0.46482231606768365</v>
      </c>
      <c r="N29" s="13">
        <f>'Data Entry'!N29</f>
        <v>2.4138328956295583</v>
      </c>
      <c r="O29" s="15">
        <f>'Data Entry'!O29</f>
        <v>2.4331477132262052</v>
      </c>
      <c r="P29" s="15">
        <f>'Data Entry'!P29</f>
        <v>94.731000000000023</v>
      </c>
      <c r="Q29" s="15">
        <f>'Data Entry'!Q29</f>
        <v>0.65526751989336784</v>
      </c>
      <c r="R29" s="15">
        <f>'Data Entry'!R29</f>
        <v>-1</v>
      </c>
      <c r="S29" s="15">
        <f>'Data Entry'!S29</f>
        <v>-1</v>
      </c>
      <c r="T29" s="15" t="str">
        <f>IF('Data Entry'!T29=-1,"",'Data Entry'!T29)</f>
        <v/>
      </c>
      <c r="U29" s="15" t="str">
        <f>IF('Data Entry'!U29=-1,"",'Data Entry'!U29)</f>
        <v/>
      </c>
      <c r="V29" s="15">
        <f>IF('Data Entry'!V29=-99,"",'Data Entry'!V29)</f>
        <v>33.324894946099946</v>
      </c>
      <c r="W29" s="15">
        <f>IF('Data Entry'!W29=-99,"",'Data Entry'!W29)</f>
        <v>37.654389227330512</v>
      </c>
      <c r="X29" s="15">
        <f>'Data Entry'!X29</f>
        <v>1.2183657732451676</v>
      </c>
      <c r="Y29" s="15">
        <f>'Data Entry'!Y29</f>
        <v>115.417008065288</v>
      </c>
      <c r="Z29" s="15">
        <f>'Data Entry'!Z29</f>
        <v>197.84948274000004</v>
      </c>
      <c r="AA29" s="15" t="str">
        <f>IF('Data Entry'!AA29=-99,"",'Data Entry'!AA29)</f>
        <v/>
      </c>
      <c r="AB29" s="15" t="str">
        <f>IF('Data Entry'!AB29=-99,"",'Data Entry'!AB29)</f>
        <v/>
      </c>
      <c r="AC29" s="15">
        <f>'Data Entry'!AC29</f>
        <v>241.0530380246766</v>
      </c>
    </row>
    <row r="30" spans="1:29" x14ac:dyDescent="0.25">
      <c r="B30" s="10">
        <f>'Data Entry'!B30</f>
        <v>15</v>
      </c>
      <c r="C30" s="10">
        <f>'Data Entry'!C30</f>
        <v>3.2</v>
      </c>
      <c r="D30" s="10">
        <f>'Data Entry'!D30</f>
        <v>4.4000000000000004</v>
      </c>
      <c r="E30" s="10">
        <f>'Data Entry'!E30</f>
        <v>0</v>
      </c>
      <c r="F30" s="10">
        <f>'Data Entry'!F30</f>
        <v>3.3800000000000008</v>
      </c>
      <c r="G30" s="10">
        <f>'Data Entry'!G30</f>
        <v>3.8000000000000003</v>
      </c>
      <c r="H30" s="10">
        <f>'Data Entry'!H30</f>
        <v>561.6</v>
      </c>
      <c r="I30" s="10">
        <f>'Data Entry'!I30</f>
        <v>0.26889597517883307</v>
      </c>
      <c r="J30" s="10">
        <f>'Data Entry'!J30</f>
        <v>1575</v>
      </c>
      <c r="K30" s="10">
        <f>'Data Entry'!K30</f>
        <v>1013.4</v>
      </c>
      <c r="L30">
        <f>'Data Entry'!L30</f>
        <v>0.75411531500474016</v>
      </c>
      <c r="M30">
        <f>'Data Entry'!M30</f>
        <v>0.48521933982590709</v>
      </c>
      <c r="N30" s="13">
        <f>'Data Entry'!N30</f>
        <v>0.13500030749506742</v>
      </c>
      <c r="O30" s="15">
        <f>'Data Entry'!O30</f>
        <v>6.4117477797513338</v>
      </c>
      <c r="P30" s="15">
        <f>'Data Entry'!P30</f>
        <v>14.573999999999984</v>
      </c>
      <c r="Q30" s="15">
        <f>'Data Entry'!Q30</f>
        <v>1.3793200792141338</v>
      </c>
      <c r="R30" s="15">
        <f>'Data Entry'!R30</f>
        <v>3.263579619893429</v>
      </c>
      <c r="S30" s="15">
        <f>'Data Entry'!S30</f>
        <v>6.1556857055632577</v>
      </c>
      <c r="T30" s="15">
        <f>IF('Data Entry'!T30=-1,"",'Data Entry'!T30)</f>
        <v>0.45792444366039725</v>
      </c>
      <c r="U30" s="15">
        <f>IF('Data Entry'!U30=-1,"",'Data Entry'!U30)</f>
        <v>0.3111104024821168</v>
      </c>
      <c r="V30" s="15" t="str">
        <f>IF('Data Entry'!V30=-99,"",'Data Entry'!V30)</f>
        <v/>
      </c>
      <c r="W30" s="15" t="str">
        <f>IF('Data Entry'!W30=-99,"",'Data Entry'!W30)</f>
        <v/>
      </c>
      <c r="X30" s="15">
        <f>'Data Entry'!X30</f>
        <v>2.0444643750035456</v>
      </c>
      <c r="Y30" s="15">
        <f>'Data Entry'!Y30</f>
        <v>29.79602380130164</v>
      </c>
      <c r="Z30" s="15">
        <f>'Data Entry'!Z30</f>
        <v>30.438381959999965</v>
      </c>
      <c r="AA30" s="15">
        <f>IF('Data Entry'!AA30=-99,"",'Data Entry'!AA30)</f>
        <v>956.39351756248607</v>
      </c>
      <c r="AB30" s="15">
        <f>IF('Data Entry'!AB30=-99,"",'Data Entry'!AB30)</f>
        <v>649.76652000000024</v>
      </c>
      <c r="AC30" s="15">
        <f>'Data Entry'!AC30</f>
        <v>62.23018754997053</v>
      </c>
    </row>
    <row r="31" spans="1:29" x14ac:dyDescent="0.25">
      <c r="B31" s="10">
        <f>'Data Entry'!B31</f>
        <v>16</v>
      </c>
      <c r="C31" s="10">
        <f>'Data Entry'!C31</f>
        <v>3.5</v>
      </c>
      <c r="D31" s="10">
        <f>'Data Entry'!D31</f>
        <v>4.8</v>
      </c>
      <c r="E31" s="10">
        <f>'Data Entry'!E31</f>
        <v>0</v>
      </c>
      <c r="F31" s="10">
        <f>'Data Entry'!F31</f>
        <v>3.6750000000000003</v>
      </c>
      <c r="G31" s="10">
        <f>'Data Entry'!G31</f>
        <v>4.2</v>
      </c>
      <c r="H31" s="10">
        <f>'Data Entry'!H31</f>
        <v>624</v>
      </c>
      <c r="I31" s="10">
        <f>'Data Entry'!I31</f>
        <v>0.29877330575425898</v>
      </c>
      <c r="J31" s="10">
        <f>'Data Entry'!J31</f>
        <v>1680</v>
      </c>
      <c r="K31" s="10">
        <f>'Data Entry'!K31</f>
        <v>1056</v>
      </c>
      <c r="L31">
        <f>'Data Entry'!L31</f>
        <v>0.80438966933838951</v>
      </c>
      <c r="M31">
        <f>'Data Entry'!M31</f>
        <v>0.50561636358413053</v>
      </c>
      <c r="N31" s="13">
        <f>'Data Entry'!N31</f>
        <v>0.15549903710398996</v>
      </c>
      <c r="O31" s="15">
        <f>'Data Entry'!O31</f>
        <v>6.6774474431818192</v>
      </c>
      <c r="P31" s="15">
        <f>'Data Entry'!P31</f>
        <v>18.217499999999998</v>
      </c>
      <c r="Q31" s="15">
        <f>'Data Entry'!Q31</f>
        <v>1.417455820843351</v>
      </c>
      <c r="R31" s="15">
        <f>'Data Entry'!R31</f>
        <v>3.3988207485795456</v>
      </c>
      <c r="S31" s="15">
        <f>'Data Entry'!S31</f>
        <v>6.5582135350756898</v>
      </c>
      <c r="T31" s="15">
        <f>IF('Data Entry'!T31=-1,"",'Data Entry'!T31)</f>
        <v>0.50201813408309581</v>
      </c>
      <c r="U31" s="15">
        <f>IF('Data Entry'!U31=-1,"",'Data Entry'!U31)</f>
        <v>0.33762266942457414</v>
      </c>
      <c r="V31" s="15" t="str">
        <f>IF('Data Entry'!V31=-99,"",'Data Entry'!V31)</f>
        <v/>
      </c>
      <c r="W31" s="15" t="str">
        <f>IF('Data Entry'!W31=-99,"",'Data Entry'!W31)</f>
        <v/>
      </c>
      <c r="X31" s="15">
        <f>'Data Entry'!X31</f>
        <v>2.086080729175372</v>
      </c>
      <c r="Y31" s="15">
        <f>'Data Entry'!Y31</f>
        <v>38.003175683752332</v>
      </c>
      <c r="Z31" s="15">
        <f>'Data Entry'!Z31</f>
        <v>38.047977449999991</v>
      </c>
      <c r="AA31" s="15">
        <f>IF('Data Entry'!AA31=-99,"",'Data Entry'!AA31)</f>
        <v>1048.4849537579089</v>
      </c>
      <c r="AB31" s="15">
        <f>IF('Data Entry'!AB31=-99,"",'Data Entry'!AB31)</f>
        <v>705.13845000000003</v>
      </c>
      <c r="AC31" s="15">
        <f>'Data Entry'!AC31</f>
        <v>79.371152542544095</v>
      </c>
    </row>
    <row r="32" spans="1:29" x14ac:dyDescent="0.25">
      <c r="B32" s="10">
        <f>'Data Entry'!B32</f>
        <v>17</v>
      </c>
      <c r="C32" s="10">
        <f>'Data Entry'!C32</f>
        <v>3.7</v>
      </c>
      <c r="D32" s="10">
        <f>'Data Entry'!D32</f>
        <v>5.3</v>
      </c>
      <c r="E32" s="10">
        <f>'Data Entry'!E32</f>
        <v>0</v>
      </c>
      <c r="F32" s="10">
        <f>'Data Entry'!F32</f>
        <v>3.8600000000000008</v>
      </c>
      <c r="G32" s="10">
        <f>'Data Entry'!G32</f>
        <v>4.7</v>
      </c>
      <c r="H32" s="10">
        <f>'Data Entry'!H32</f>
        <v>686.4</v>
      </c>
      <c r="I32" s="10">
        <f>'Data Entry'!I32</f>
        <v>0.32865063632968483</v>
      </c>
      <c r="J32" s="10">
        <f>'Data Entry'!J32</f>
        <v>1785</v>
      </c>
      <c r="K32" s="10">
        <f>'Data Entry'!K32</f>
        <v>1098.5999999999999</v>
      </c>
      <c r="L32">
        <f>'Data Entry'!L32</f>
        <v>0.85466402367203886</v>
      </c>
      <c r="M32">
        <f>'Data Entry'!M32</f>
        <v>0.52601338734235392</v>
      </c>
      <c r="N32" s="13">
        <f>'Data Entry'!N32</f>
        <v>0.2378694129336848</v>
      </c>
      <c r="O32" s="15">
        <f>'Data Entry'!O32</f>
        <v>6.7134210813762989</v>
      </c>
      <c r="P32" s="15">
        <f>'Data Entry'!P32</f>
        <v>29.147999999999982</v>
      </c>
      <c r="Q32" s="15">
        <f>'Data Entry'!Q32</f>
        <v>1.4225568407046421</v>
      </c>
      <c r="R32" s="15">
        <f>'Data Entry'!R32</f>
        <v>3.4171313304205362</v>
      </c>
      <c r="S32" s="15">
        <f>'Data Entry'!S32</f>
        <v>6.6134134157646791</v>
      </c>
      <c r="T32" s="15">
        <f>IF('Data Entry'!T32=-1,"",'Data Entry'!T32)</f>
        <v>0.52578942078432922</v>
      </c>
      <c r="U32" s="15">
        <f>IF('Data Entry'!U32=-1,"",'Data Entry'!U32)</f>
        <v>0.35313493636703158</v>
      </c>
      <c r="V32" s="15" t="str">
        <f>IF('Data Entry'!V32=-99,"",'Data Entry'!V32)</f>
        <v/>
      </c>
      <c r="W32" s="15" t="str">
        <f>IF('Data Entry'!W32=-99,"",'Data Entry'!W32)</f>
        <v/>
      </c>
      <c r="X32" s="15">
        <f>'Data Entry'!X32</f>
        <v>2.0915875756769378</v>
      </c>
      <c r="Y32" s="15">
        <f>'Data Entry'!Y32</f>
        <v>60.965594655831346</v>
      </c>
      <c r="Z32" s="15">
        <f>'Data Entry'!Z32</f>
        <v>60.876763919999959</v>
      </c>
      <c r="AA32" s="15">
        <f>IF('Data Entry'!AA32=-99,"",'Data Entry'!AA32)</f>
        <v>1098.132236884903</v>
      </c>
      <c r="AB32" s="15">
        <f>IF('Data Entry'!AB32=-99,"",'Data Entry'!AB32)</f>
        <v>737.53644000000008</v>
      </c>
      <c r="AC32" s="15">
        <f>'Data Entry'!AC32</f>
        <v>127.32908306249</v>
      </c>
    </row>
    <row r="33" spans="2:29" x14ac:dyDescent="0.25">
      <c r="B33" s="10">
        <f>'Data Entry'!B33</f>
        <v>18</v>
      </c>
      <c r="C33" s="10">
        <f>'Data Entry'!C33</f>
        <v>4.7</v>
      </c>
      <c r="D33" s="10">
        <f>'Data Entry'!D33</f>
        <v>5.5</v>
      </c>
      <c r="E33" s="10">
        <f>'Data Entry'!E33</f>
        <v>0</v>
      </c>
      <c r="F33" s="10">
        <f>'Data Entry'!F33</f>
        <v>4.9000000000000004</v>
      </c>
      <c r="G33" s="10">
        <f>'Data Entry'!G33</f>
        <v>4.9000000000000004</v>
      </c>
      <c r="H33" s="10">
        <f>'Data Entry'!H33</f>
        <v>748.8</v>
      </c>
      <c r="I33" s="10">
        <f>'Data Entry'!I33</f>
        <v>0.35852796690511074</v>
      </c>
      <c r="J33" s="10">
        <f>'Data Entry'!J33</f>
        <v>1890</v>
      </c>
      <c r="K33" s="10">
        <f>'Data Entry'!K33</f>
        <v>1141.2</v>
      </c>
      <c r="L33">
        <f>'Data Entry'!L33</f>
        <v>0.90493837800568822</v>
      </c>
      <c r="M33">
        <f>'Data Entry'!M33</f>
        <v>0.54641041110057742</v>
      </c>
      <c r="N33" s="13">
        <f>'Data Entry'!N33</f>
        <v>0</v>
      </c>
      <c r="O33" s="15">
        <f>'Data Entry'!O33</f>
        <v>8.3114668769716094</v>
      </c>
      <c r="P33" s="15">
        <f>'Data Entry'!P33</f>
        <v>0</v>
      </c>
      <c r="Q33" s="15">
        <f>'Data Entry'!Q33</f>
        <v>1.6360711437275208</v>
      </c>
      <c r="R33" s="15">
        <f>'Data Entry'!R33</f>
        <v>4.2305366403785492</v>
      </c>
      <c r="S33" s="15">
        <f>'Data Entry'!S33</f>
        <v>9.227634522636027</v>
      </c>
      <c r="T33" s="15">
        <f>IF('Data Entry'!T33=-1,"",'Data Entry'!T33)</f>
        <v>0.71326555231372757</v>
      </c>
      <c r="U33" s="15">
        <f>IF('Data Entry'!U33=-1,"",'Data Entry'!U33)</f>
        <v>0.45414720330948893</v>
      </c>
      <c r="V33" s="15" t="str">
        <f>IF('Data Entry'!V33=-99,"",'Data Entry'!V33)</f>
        <v/>
      </c>
      <c r="W33" s="15" t="str">
        <f>IF('Data Entry'!W33=-99,"",'Data Entry'!W33)</f>
        <v/>
      </c>
      <c r="X33" s="15">
        <f>'Data Entry'!X33</f>
        <v>2.3104393211650116</v>
      </c>
      <c r="Y33" s="15">
        <f>'Data Entry'!Y33</f>
        <v>0</v>
      </c>
      <c r="Z33" s="15">
        <f>'Data Entry'!Z33</f>
        <v>0</v>
      </c>
      <c r="AA33" s="15">
        <f>IF('Data Entry'!AA33=-99,"",'Data Entry'!AA33)</f>
        <v>1489.6836366293126</v>
      </c>
      <c r="AB33" s="15">
        <f>IF('Data Entry'!AB33=-99,"",'Data Entry'!AB33)</f>
        <v>948.50459999999998</v>
      </c>
      <c r="AC33" s="15">
        <f>'Data Entry'!AC33</f>
        <v>0</v>
      </c>
    </row>
    <row r="34" spans="2:29" x14ac:dyDescent="0.25">
      <c r="B34" s="10">
        <f>'Data Entry'!B34</f>
        <v>19</v>
      </c>
      <c r="C34" s="10">
        <f>'Data Entry'!C34</f>
        <v>3.7</v>
      </c>
      <c r="D34" s="10">
        <f>'Data Entry'!D34</f>
        <v>5.2</v>
      </c>
      <c r="E34" s="10">
        <f>'Data Entry'!E34</f>
        <v>0</v>
      </c>
      <c r="F34" s="10">
        <f>'Data Entry'!F34</f>
        <v>3.8650000000000007</v>
      </c>
      <c r="G34" s="10">
        <f>'Data Entry'!G34</f>
        <v>4.6000000000000005</v>
      </c>
      <c r="H34" s="10">
        <f>'Data Entry'!H34</f>
        <v>811.19999999999993</v>
      </c>
      <c r="I34" s="10">
        <f>'Data Entry'!I34</f>
        <v>0.38840529748053659</v>
      </c>
      <c r="J34" s="10">
        <f>'Data Entry'!J34</f>
        <v>1995</v>
      </c>
      <c r="K34" s="10">
        <f>'Data Entry'!K34</f>
        <v>1183.8000000000002</v>
      </c>
      <c r="L34">
        <f>'Data Entry'!L34</f>
        <v>0.95521273233933757</v>
      </c>
      <c r="M34">
        <f>'Data Entry'!M34</f>
        <v>0.56680743485880103</v>
      </c>
      <c r="N34" s="13">
        <f>'Data Entry'!N34</f>
        <v>0.21141377206475936</v>
      </c>
      <c r="O34" s="15">
        <f>'Data Entry'!O34</f>
        <v>6.1336434363912815</v>
      </c>
      <c r="P34" s="15">
        <f>'Data Entry'!P34</f>
        <v>25.504499999999997</v>
      </c>
      <c r="Q34" s="15">
        <f>'Data Entry'!Q34</f>
        <v>1.3384955811686283</v>
      </c>
      <c r="R34" s="15">
        <f>'Data Entry'!R34</f>
        <v>3.1220245091231624</v>
      </c>
      <c r="S34" s="15">
        <f>'Data Entry'!S34</f>
        <v>5.7442602384031485</v>
      </c>
      <c r="T34" s="15">
        <f>IF('Data Entry'!T34=-1,"",'Data Entry'!T34)</f>
        <v>0.50607965879260808</v>
      </c>
      <c r="U34" s="15">
        <f>IF('Data Entry'!U34=-1,"",'Data Entry'!U34)</f>
        <v>0.34765947025194638</v>
      </c>
      <c r="V34" s="15" t="str">
        <f>IF('Data Entry'!V34=-99,"",'Data Entry'!V34)</f>
        <v/>
      </c>
      <c r="W34" s="15" t="str">
        <f>IF('Data Entry'!W34=-99,"",'Data Entry'!W34)</f>
        <v/>
      </c>
      <c r="X34" s="15">
        <f>'Data Entry'!X34</f>
        <v>1.999015720854755</v>
      </c>
      <c r="Y34" s="15">
        <f>'Data Entry'!Y34</f>
        <v>50.983896452540094</v>
      </c>
      <c r="Z34" s="15">
        <f>'Data Entry'!Z34</f>
        <v>53.267168429999991</v>
      </c>
      <c r="AA34" s="15">
        <f>IF('Data Entry'!AA34=-99,"",'Data Entry'!AA34)</f>
        <v>1056.9676105747137</v>
      </c>
      <c r="AB34" s="15">
        <f>IF('Data Entry'!AB34=-99,"",'Data Entry'!AB34)</f>
        <v>726.10071000000005</v>
      </c>
      <c r="AC34" s="15">
        <f>'Data Entry'!AC34</f>
        <v>106.48190709698808</v>
      </c>
    </row>
    <row r="35" spans="2:29" x14ac:dyDescent="0.25">
      <c r="B35" s="10">
        <f>'Data Entry'!B35</f>
        <v>20</v>
      </c>
      <c r="C35" s="10">
        <f>'Data Entry'!C35</f>
        <v>4.8</v>
      </c>
      <c r="D35" s="10">
        <f>'Data Entry'!D35</f>
        <v>8.4</v>
      </c>
      <c r="E35" s="10">
        <f>'Data Entry'!E35</f>
        <v>0</v>
      </c>
      <c r="F35" s="10">
        <f>'Data Entry'!F35</f>
        <v>4.8600000000000003</v>
      </c>
      <c r="G35" s="10">
        <f>'Data Entry'!G35</f>
        <v>7.8000000000000007</v>
      </c>
      <c r="H35" s="10">
        <f>'Data Entry'!H35</f>
        <v>873.6</v>
      </c>
      <c r="I35" s="10">
        <f>'Data Entry'!I35</f>
        <v>0.41828262805596256</v>
      </c>
      <c r="J35" s="10">
        <f>'Data Entry'!J35</f>
        <v>2100</v>
      </c>
      <c r="K35" s="10">
        <f>'Data Entry'!K35</f>
        <v>1226.4000000000001</v>
      </c>
      <c r="L35">
        <f>'Data Entry'!L35</f>
        <v>1.0054870866729868</v>
      </c>
      <c r="M35">
        <f>'Data Entry'!M35</f>
        <v>0.58720445861702442</v>
      </c>
      <c r="N35" s="13">
        <f>'Data Entry'!N35</f>
        <v>0.6619061398571674</v>
      </c>
      <c r="O35" s="15">
        <f>'Data Entry'!O35</f>
        <v>7.5641751467710368</v>
      </c>
      <c r="P35" s="15">
        <f>'Data Entry'!P35</f>
        <v>102.01800000000001</v>
      </c>
      <c r="Q35" s="15">
        <f>'Data Entry'!Q35</f>
        <v>1.5392180240508417</v>
      </c>
      <c r="R35" s="15">
        <f>'Data Entry'!R35</f>
        <v>3.850165149706458</v>
      </c>
      <c r="S35" s="15">
        <f>'Data Entry'!S35</f>
        <v>7.9663845334841552</v>
      </c>
      <c r="T35" s="15">
        <f>IF('Data Entry'!T35=-1,"",'Data Entry'!T35)</f>
        <v>0.68135979110887257</v>
      </c>
      <c r="U35" s="15">
        <f>IF('Data Entry'!U35=-1,"",'Data Entry'!U35)</f>
        <v>0.44417173719440378</v>
      </c>
      <c r="V35" s="15" t="str">
        <f>IF('Data Entry'!V35=-99,"",'Data Entry'!V35)</f>
        <v/>
      </c>
      <c r="W35" s="15" t="str">
        <f>IF('Data Entry'!W35=-99,"",'Data Entry'!W35)</f>
        <v/>
      </c>
      <c r="X35" s="15">
        <f>'Data Entry'!X35</f>
        <v>2.215003130443717</v>
      </c>
      <c r="Y35" s="15">
        <f>'Data Entry'!Y35</f>
        <v>225.97018936160714</v>
      </c>
      <c r="Z35" s="15">
        <f>'Data Entry'!Z35</f>
        <v>213.06867372000002</v>
      </c>
      <c r="AA35" s="15">
        <f>IF('Data Entry'!AA35=-99,"",'Data Entry'!AA35)</f>
        <v>1423.0471781225247</v>
      </c>
      <c r="AB35" s="15">
        <f>IF('Data Entry'!AB35=-99,"",'Data Entry'!AB35)</f>
        <v>927.6704400000001</v>
      </c>
      <c r="AC35" s="15">
        <f>'Data Entry'!AC35</f>
        <v>471.94777928929096</v>
      </c>
    </row>
    <row r="36" spans="2:29" x14ac:dyDescent="0.25">
      <c r="B36" s="10">
        <f>'Data Entry'!B36</f>
        <v>21</v>
      </c>
      <c r="C36" s="10">
        <f>'Data Entry'!C36</f>
        <v>3.1</v>
      </c>
      <c r="D36" s="10">
        <f>'Data Entry'!D36</f>
        <v>6.4</v>
      </c>
      <c r="E36" s="10">
        <f>'Data Entry'!E36</f>
        <v>0</v>
      </c>
      <c r="F36" s="10">
        <f>'Data Entry'!F36</f>
        <v>3.1750000000000003</v>
      </c>
      <c r="G36" s="10">
        <f>'Data Entry'!G36</f>
        <v>5.8000000000000007</v>
      </c>
      <c r="H36" s="10">
        <f>'Data Entry'!H36</f>
        <v>936</v>
      </c>
      <c r="I36" s="10">
        <f>'Data Entry'!I36</f>
        <v>0.44815995863138847</v>
      </c>
      <c r="J36" s="10">
        <f>'Data Entry'!J36</f>
        <v>2205</v>
      </c>
      <c r="K36" s="10">
        <f>'Data Entry'!K36</f>
        <v>1269</v>
      </c>
      <c r="L36">
        <f>'Data Entry'!L36</f>
        <v>1.0557614410066363</v>
      </c>
      <c r="M36">
        <f>'Data Entry'!M36</f>
        <v>0.6076014823752478</v>
      </c>
      <c r="N36" s="13">
        <f>'Data Entry'!N36</f>
        <v>0.96265272629725007</v>
      </c>
      <c r="O36" s="15">
        <f>'Data Entry'!O36</f>
        <v>4.4878758865248232</v>
      </c>
      <c r="P36" s="15">
        <f>'Data Entry'!P36</f>
        <v>91.08750000000002</v>
      </c>
      <c r="Q36" s="15">
        <f>'Data Entry'!Q36</f>
        <v>1.0737720140186009</v>
      </c>
      <c r="R36" s="15">
        <f>'Data Entry'!R36</f>
        <v>2.284328826241135</v>
      </c>
      <c r="S36" s="15">
        <f>'Data Entry'!S36</f>
        <v>3.5283926916459585</v>
      </c>
      <c r="T36" s="15">
        <f>IF('Data Entry'!T36=-1,"",'Data Entry'!T36)</f>
        <v>0.36711747557227142</v>
      </c>
      <c r="U36" s="15">
        <f>IF('Data Entry'!U36=-1,"",'Data Entry'!U36)</f>
        <v>0.27268400413686117</v>
      </c>
      <c r="V36" s="15" t="str">
        <f>IF('Data Entry'!V36=-99,"",'Data Entry'!V36)</f>
        <v/>
      </c>
      <c r="W36" s="15" t="str">
        <f>IF('Data Entry'!W36=-99,"",'Data Entry'!W36)</f>
        <v/>
      </c>
      <c r="X36" s="15">
        <f>'Data Entry'!X36</f>
        <v>1.6977446282087563</v>
      </c>
      <c r="Y36" s="15">
        <f>'Data Entry'!Y36</f>
        <v>154.64331382196511</v>
      </c>
      <c r="Z36" s="15">
        <f>'Data Entry'!Z36</f>
        <v>190.23988725000004</v>
      </c>
      <c r="AA36" s="15">
        <f>IF('Data Entry'!AA36=-99,"",'Data Entry'!AA36)</f>
        <v>766.73953243171172</v>
      </c>
      <c r="AB36" s="15">
        <f>IF('Data Entry'!AB36=-99,"",'Data Entry'!AB36)</f>
        <v>569.51144999999997</v>
      </c>
      <c r="AC36" s="15">
        <f>'Data Entry'!AC36</f>
        <v>322.97874664972699</v>
      </c>
    </row>
    <row r="37" spans="2:29" x14ac:dyDescent="0.25">
      <c r="B37" s="10">
        <f>'Data Entry'!B37</f>
        <v>22</v>
      </c>
      <c r="C37" s="10">
        <f>'Data Entry'!C37</f>
        <v>5.3</v>
      </c>
      <c r="D37" s="10">
        <f>'Data Entry'!D37</f>
        <v>10.6</v>
      </c>
      <c r="E37" s="10">
        <f>'Data Entry'!E37</f>
        <v>0</v>
      </c>
      <c r="F37" s="10">
        <f>'Data Entry'!F37</f>
        <v>5.2750000000000004</v>
      </c>
      <c r="G37" s="10">
        <f>'Data Entry'!G37</f>
        <v>10</v>
      </c>
      <c r="H37" s="10">
        <f>'Data Entry'!H37</f>
        <v>998.4</v>
      </c>
      <c r="I37" s="10">
        <f>'Data Entry'!I37</f>
        <v>0.47803728920681432</v>
      </c>
      <c r="J37" s="10">
        <f>'Data Entry'!J37</f>
        <v>2310</v>
      </c>
      <c r="K37" s="10">
        <f>'Data Entry'!K37</f>
        <v>1311.6</v>
      </c>
      <c r="L37">
        <f>'Data Entry'!L37</f>
        <v>1.1060357953402855</v>
      </c>
      <c r="M37">
        <f>'Data Entry'!M37</f>
        <v>0.62799850613347119</v>
      </c>
      <c r="N37" s="13">
        <f>'Data Entry'!N37</f>
        <v>0.98499827596506639</v>
      </c>
      <c r="O37" s="15">
        <f>'Data Entry'!O37</f>
        <v>7.6384938243366891</v>
      </c>
      <c r="P37" s="15">
        <f>'Data Entry'!P37</f>
        <v>163.95750000000001</v>
      </c>
      <c r="Q37" s="15">
        <f>'Data Entry'!Q37</f>
        <v>1.5490708934229058</v>
      </c>
      <c r="R37" s="15">
        <f>'Data Entry'!R37</f>
        <v>3.887993356587375</v>
      </c>
      <c r="S37" s="15">
        <f>'Data Entry'!S37</f>
        <v>8.0888218110649479</v>
      </c>
      <c r="T37" s="15">
        <f>IF('Data Entry'!T37=-1,"",'Data Entry'!T37)</f>
        <v>0.73765529075335756</v>
      </c>
      <c r="U37" s="15">
        <f>IF('Data Entry'!U37=-1,"",'Data Entry'!U37)</f>
        <v>0.47969627107931856</v>
      </c>
      <c r="V37" s="15" t="str">
        <f>IF('Data Entry'!V37=-99,"",'Data Entry'!V37)</f>
        <v/>
      </c>
      <c r="W37" s="15" t="str">
        <f>IF('Data Entry'!W37=-99,"",'Data Entry'!W37)</f>
        <v/>
      </c>
      <c r="X37" s="15">
        <f>'Data Entry'!X37</f>
        <v>2.2306545203722434</v>
      </c>
      <c r="Y37" s="15">
        <f>'Data Entry'!Y37</f>
        <v>365.73253852393213</v>
      </c>
      <c r="Z37" s="15">
        <f>'Data Entry'!Z37</f>
        <v>342.43179705</v>
      </c>
      <c r="AA37" s="15">
        <f>IF('Data Entry'!AA37=-99,"",'Data Entry'!AA37)</f>
        <v>1540.6225809500174</v>
      </c>
      <c r="AB37" s="15">
        <f>IF('Data Entry'!AB37=-99,"",'Data Entry'!AB37)</f>
        <v>1001.8648499999999</v>
      </c>
      <c r="AC37" s="15">
        <f>'Data Entry'!AC37</f>
        <v>763.84703600877322</v>
      </c>
    </row>
    <row r="38" spans="2:29" x14ac:dyDescent="0.25">
      <c r="B38" s="10">
        <f>'Data Entry'!B38</f>
        <v>23</v>
      </c>
      <c r="C38" s="10">
        <f>'Data Entry'!C38</f>
        <v>3.9</v>
      </c>
      <c r="D38" s="10">
        <f>'Data Entry'!D38</f>
        <v>6.9</v>
      </c>
      <c r="E38" s="10">
        <f>'Data Entry'!E38</f>
        <v>0</v>
      </c>
      <c r="F38" s="10">
        <f>'Data Entry'!F38</f>
        <v>3.9899999999999998</v>
      </c>
      <c r="G38" s="10">
        <f>'Data Entry'!G38</f>
        <v>6.3000000000000007</v>
      </c>
      <c r="H38" s="10">
        <f>'Data Entry'!H38</f>
        <v>1060.8</v>
      </c>
      <c r="I38" s="10">
        <f>'Data Entry'!I38</f>
        <v>0.50791461978224017</v>
      </c>
      <c r="J38" s="10">
        <f>'Data Entry'!J38</f>
        <v>2415</v>
      </c>
      <c r="K38" s="10">
        <f>'Data Entry'!K38</f>
        <v>1354.2</v>
      </c>
      <c r="L38">
        <f>'Data Entry'!L38</f>
        <v>1.156310149673935</v>
      </c>
      <c r="M38">
        <f>'Data Entry'!M38</f>
        <v>0.64839552989169469</v>
      </c>
      <c r="N38" s="13">
        <f>'Data Entry'!N38</f>
        <v>0.66339556552043544</v>
      </c>
      <c r="O38" s="15">
        <f>'Data Entry'!O38</f>
        <v>5.3703105892778016</v>
      </c>
      <c r="P38" s="15">
        <f>'Data Entry'!P38</f>
        <v>80.157000000000039</v>
      </c>
      <c r="Q38" s="15">
        <f>'Data Entry'!Q38</f>
        <v>1.2211127205731285</v>
      </c>
      <c r="R38" s="15">
        <f>'Data Entry'!R38</f>
        <v>2.7334880899424014</v>
      </c>
      <c r="S38" s="15">
        <f>'Data Entry'!S38</f>
        <v>4.6686603149372683</v>
      </c>
      <c r="T38" s="15">
        <f>IF('Data Entry'!T38=-1,"",'Data Entry'!T38)</f>
        <v>0.49031417951892897</v>
      </c>
      <c r="U38" s="15">
        <f>IF('Data Entry'!U38=-1,"",'Data Entry'!U38)</f>
        <v>0.34820853802177598</v>
      </c>
      <c r="V38" s="15" t="str">
        <f>IF('Data Entry'!V38=-99,"",'Data Entry'!V38)</f>
        <v/>
      </c>
      <c r="W38" s="15" t="str">
        <f>IF('Data Entry'!W38=-99,"",'Data Entry'!W38)</f>
        <v/>
      </c>
      <c r="X38" s="15">
        <f>'Data Entry'!X38</f>
        <v>1.865366118651246</v>
      </c>
      <c r="Y38" s="15">
        <f>'Data Entry'!Y38</f>
        <v>149.52215197272801</v>
      </c>
      <c r="Z38" s="15">
        <f>'Data Entry'!Z38</f>
        <v>167.41110078000006</v>
      </c>
      <c r="AA38" s="15">
        <f>IF('Data Entry'!AA38=-99,"",'Data Entry'!AA38)</f>
        <v>1024.0407764924639</v>
      </c>
      <c r="AB38" s="15">
        <f>IF('Data Entry'!AB38=-99,"",'Data Entry'!AB38)</f>
        <v>727.24746000000005</v>
      </c>
      <c r="AC38" s="15">
        <f>'Data Entry'!AC38</f>
        <v>312.28299528112132</v>
      </c>
    </row>
    <row r="39" spans="2:29" x14ac:dyDescent="0.25">
      <c r="B39" s="10">
        <f>'Data Entry'!B39</f>
        <v>24</v>
      </c>
      <c r="C39" s="10">
        <f>'Data Entry'!C39</f>
        <v>2.2000000000000002</v>
      </c>
      <c r="D39" s="10">
        <f>'Data Entry'!D39</f>
        <v>7.5</v>
      </c>
      <c r="E39" s="10">
        <f>'Data Entry'!E39</f>
        <v>0</v>
      </c>
      <c r="F39" s="10">
        <f>'Data Entry'!F39</f>
        <v>2.1750000000000003</v>
      </c>
      <c r="G39" s="10">
        <f>'Data Entry'!G39</f>
        <v>6.9</v>
      </c>
      <c r="H39" s="10">
        <f>'Data Entry'!H39</f>
        <v>1123.2</v>
      </c>
      <c r="I39" s="10">
        <f>'Data Entry'!I39</f>
        <v>0.53779195035766614</v>
      </c>
      <c r="J39" s="10">
        <f>'Data Entry'!J39</f>
        <v>2520</v>
      </c>
      <c r="K39" s="10">
        <f>'Data Entry'!K39</f>
        <v>1396.8</v>
      </c>
      <c r="L39">
        <f>'Data Entry'!L39</f>
        <v>1.2065845040075842</v>
      </c>
      <c r="M39">
        <f>'Data Entry'!M39</f>
        <v>0.66879255364991808</v>
      </c>
      <c r="N39" s="13">
        <f>'Data Entry'!N39</f>
        <v>2.8860107309099949</v>
      </c>
      <c r="O39" s="15">
        <f>'Data Entry'!O39</f>
        <v>2.4480057989690724</v>
      </c>
      <c r="P39" s="15">
        <f>'Data Entry'!P39</f>
        <v>163.95750000000001</v>
      </c>
      <c r="Q39" s="15">
        <f>'Data Entry'!Q39</f>
        <v>0.65886441158568576</v>
      </c>
      <c r="R39" s="15">
        <f>'Data Entry'!R39</f>
        <v>-1</v>
      </c>
      <c r="S39" s="15">
        <f>'Data Entry'!S39</f>
        <v>-1</v>
      </c>
      <c r="T39" s="15" t="str">
        <f>IF('Data Entry'!T39=-1,"",'Data Entry'!T39)</f>
        <v/>
      </c>
      <c r="U39" s="15" t="str">
        <f>IF('Data Entry'!U39=-1,"",'Data Entry'!U39)</f>
        <v/>
      </c>
      <c r="V39" s="15">
        <f>IF('Data Entry'!V39=-99,"",'Data Entry'!V39)</f>
        <v>33.359193914894398</v>
      </c>
      <c r="W39" s="15">
        <f>IF('Data Entry'!W39=-99,"",'Data Entry'!W39)</f>
        <v>37.67473653100285</v>
      </c>
      <c r="X39" s="15">
        <f>'Data Entry'!X39</f>
        <v>1.2671745610625522</v>
      </c>
      <c r="Y39" s="15">
        <f>'Data Entry'!Y39</f>
        <v>207.76277309541342</v>
      </c>
      <c r="Z39" s="15">
        <f>'Data Entry'!Z39</f>
        <v>342.43179705</v>
      </c>
      <c r="AA39" s="15" t="str">
        <f>IF('Data Entry'!AA39=-99,"",'Data Entry'!AA39)</f>
        <v/>
      </c>
      <c r="AB39" s="15" t="str">
        <f>IF('Data Entry'!AB39=-99,"",'Data Entry'!AB39)</f>
        <v/>
      </c>
      <c r="AC39" s="15">
        <f>'Data Entry'!AC39</f>
        <v>433.92086212069472</v>
      </c>
    </row>
    <row r="40" spans="2:29" x14ac:dyDescent="0.25">
      <c r="B40" s="10">
        <f>'Data Entry'!B40</f>
        <v>25</v>
      </c>
      <c r="C40" s="10">
        <f>'Data Entry'!C40</f>
        <v>3.8</v>
      </c>
      <c r="D40" s="10">
        <f>'Data Entry'!D40</f>
        <v>15.8</v>
      </c>
      <c r="E40" s="10">
        <f>'Data Entry'!E40</f>
        <v>0</v>
      </c>
      <c r="F40" s="10">
        <f>'Data Entry'!F40</f>
        <v>3.44</v>
      </c>
      <c r="G40" s="10">
        <f>'Data Entry'!G40</f>
        <v>15.200000000000001</v>
      </c>
      <c r="H40" s="10">
        <f>'Data Entry'!H40</f>
        <v>1185.5999999999999</v>
      </c>
      <c r="I40" s="10">
        <f>'Data Entry'!I40</f>
        <v>0.56766928093309199</v>
      </c>
      <c r="J40" s="10">
        <f>'Data Entry'!J40</f>
        <v>2625</v>
      </c>
      <c r="K40" s="10">
        <f>'Data Entry'!K40</f>
        <v>1439.4</v>
      </c>
      <c r="L40">
        <f>'Data Entry'!L40</f>
        <v>1.2568588583412337</v>
      </c>
      <c r="M40">
        <f>'Data Entry'!M40</f>
        <v>0.68918957740814157</v>
      </c>
      <c r="N40" s="13">
        <f>'Data Entry'!N40</f>
        <v>4.0942360578242534</v>
      </c>
      <c r="O40" s="15">
        <f>'Data Entry'!O40</f>
        <v>4.1676932055022924</v>
      </c>
      <c r="P40" s="15">
        <f>'Data Entry'!P40</f>
        <v>408.07200000000006</v>
      </c>
      <c r="Q40" s="15">
        <f>'Data Entry'!Q40</f>
        <v>1.016546147653147</v>
      </c>
      <c r="R40" s="15">
        <f>'Data Entry'!R40</f>
        <v>-1</v>
      </c>
      <c r="S40" s="15">
        <f>'Data Entry'!S40</f>
        <v>-1</v>
      </c>
      <c r="T40" s="15" t="str">
        <f>IF('Data Entry'!T40=-1,"",'Data Entry'!T40)</f>
        <v/>
      </c>
      <c r="U40" s="15" t="str">
        <f>IF('Data Entry'!U40=-1,"",'Data Entry'!U40)</f>
        <v/>
      </c>
      <c r="V40" s="15">
        <f>IF('Data Entry'!V40=-99,"",'Data Entry'!V40)</f>
        <v>36.243509297565133</v>
      </c>
      <c r="W40" s="15">
        <f>IF('Data Entry'!W40=-99,"",'Data Entry'!W40)</f>
        <v>39.236647318085019</v>
      </c>
      <c r="X40" s="15">
        <f>'Data Entry'!X40</f>
        <v>1.7397914838932294</v>
      </c>
      <c r="Y40" s="15">
        <f>'Data Entry'!Y40</f>
        <v>709.96019041527802</v>
      </c>
      <c r="Z40" s="15">
        <f>'Data Entry'!Z40</f>
        <v>852.27469488000008</v>
      </c>
      <c r="AA40" s="15" t="str">
        <f>IF('Data Entry'!AA40=-99,"",'Data Entry'!AA40)</f>
        <v/>
      </c>
      <c r="AB40" s="15" t="str">
        <f>IF('Data Entry'!AB40=-99,"",'Data Entry'!AB40)</f>
        <v/>
      </c>
      <c r="AC40" s="15">
        <f>'Data Entry'!AC40</f>
        <v>1482.7802560899249</v>
      </c>
    </row>
    <row r="41" spans="2:29" x14ac:dyDescent="0.25">
      <c r="B41" s="10">
        <f>'Data Entry'!B41</f>
        <v>26</v>
      </c>
      <c r="C41" s="10">
        <f>'Data Entry'!C41</f>
        <v>2.6</v>
      </c>
      <c r="D41" s="10">
        <f>'Data Entry'!D41</f>
        <v>10.6</v>
      </c>
      <c r="E41" s="10">
        <f>'Data Entry'!E41</f>
        <v>0</v>
      </c>
      <c r="F41" s="10">
        <f>'Data Entry'!F41</f>
        <v>2.4400000000000004</v>
      </c>
      <c r="G41" s="10">
        <f>'Data Entry'!G41</f>
        <v>10</v>
      </c>
      <c r="H41" s="10">
        <f>'Data Entry'!H41</f>
        <v>1248</v>
      </c>
      <c r="I41" s="10">
        <f>'Data Entry'!I41</f>
        <v>0.59754661150851796</v>
      </c>
      <c r="J41" s="10">
        <f>'Data Entry'!J41</f>
        <v>2730</v>
      </c>
      <c r="K41" s="10">
        <f>'Data Entry'!K41</f>
        <v>1482</v>
      </c>
      <c r="L41">
        <f>'Data Entry'!L41</f>
        <v>1.3071332126748829</v>
      </c>
      <c r="M41">
        <f>'Data Entry'!M41</f>
        <v>0.70958660116636507</v>
      </c>
      <c r="N41" s="13">
        <f>'Data Entry'!N41</f>
        <v>4.1032245630863891</v>
      </c>
      <c r="O41" s="15">
        <f>'Data Entry'!O41</f>
        <v>2.5965165991902839</v>
      </c>
      <c r="P41" s="15">
        <f>'Data Entry'!P41</f>
        <v>262.33199999999999</v>
      </c>
      <c r="Q41" s="15">
        <f>'Data Entry'!Q41</f>
        <v>0.69419860333659045</v>
      </c>
      <c r="R41" s="15">
        <f>'Data Entry'!R41</f>
        <v>-1</v>
      </c>
      <c r="S41" s="15">
        <f>'Data Entry'!S41</f>
        <v>-1</v>
      </c>
      <c r="T41" s="15" t="str">
        <f>IF('Data Entry'!T41=-1,"",'Data Entry'!T41)</f>
        <v/>
      </c>
      <c r="U41" s="15" t="str">
        <f>IF('Data Entry'!U41=-1,"",'Data Entry'!U41)</f>
        <v/>
      </c>
      <c r="V41" s="15">
        <f>IF('Data Entry'!V41=-99,"",'Data Entry'!V41)</f>
        <v>33.68949813689774</v>
      </c>
      <c r="W41" s="15">
        <f>IF('Data Entry'!W41=-99,"",'Data Entry'!W41)</f>
        <v>37.867855417544334</v>
      </c>
      <c r="X41" s="15">
        <f>'Data Entry'!X41</f>
        <v>1.3287822066552959</v>
      </c>
      <c r="Y41" s="15">
        <f>'Data Entry'!Y41</f>
        <v>348.58209383629708</v>
      </c>
      <c r="Z41" s="15">
        <f>'Data Entry'!Z41</f>
        <v>547.89087527999993</v>
      </c>
      <c r="AA41" s="15" t="str">
        <f>IF('Data Entry'!AA41=-99,"",'Data Entry'!AA41)</f>
        <v/>
      </c>
      <c r="AB41" s="15" t="str">
        <f>IF('Data Entry'!AB41=-99,"",'Data Entry'!AB41)</f>
        <v/>
      </c>
      <c r="AC41" s="15">
        <f>'Data Entry'!AC41</f>
        <v>728.02764626085991</v>
      </c>
    </row>
    <row r="42" spans="2:29" x14ac:dyDescent="0.25">
      <c r="B42" s="10">
        <f>'Data Entry'!B42</f>
        <v>27</v>
      </c>
      <c r="C42" s="10">
        <f>'Data Entry'!C42</f>
        <v>3.7</v>
      </c>
      <c r="D42" s="10">
        <f>'Data Entry'!D42</f>
        <v>13</v>
      </c>
      <c r="E42" s="10">
        <f>'Data Entry'!E42</f>
        <v>0</v>
      </c>
      <c r="F42" s="10">
        <f>'Data Entry'!F42</f>
        <v>3.4750000000000005</v>
      </c>
      <c r="G42" s="10">
        <f>'Data Entry'!G42</f>
        <v>12.4</v>
      </c>
      <c r="H42" s="10">
        <f>'Data Entry'!H42</f>
        <v>1310.3999999999999</v>
      </c>
      <c r="I42" s="10">
        <f>'Data Entry'!I42</f>
        <v>0.62742394208394381</v>
      </c>
      <c r="J42" s="10">
        <f>'Data Entry'!J42</f>
        <v>2835</v>
      </c>
      <c r="K42" s="10">
        <f>'Data Entry'!K42</f>
        <v>1524.6000000000001</v>
      </c>
      <c r="L42">
        <f>'Data Entry'!L42</f>
        <v>1.3574075670085324</v>
      </c>
      <c r="M42">
        <f>'Data Entry'!M42</f>
        <v>0.72998362492458857</v>
      </c>
      <c r="N42" s="13">
        <f>'Data Entry'!N42</f>
        <v>3.1342446412235914</v>
      </c>
      <c r="O42" s="15">
        <f>'Data Entry'!O42</f>
        <v>3.9008766233766239</v>
      </c>
      <c r="P42" s="15">
        <f>'Data Entry'!P42</f>
        <v>309.69750000000005</v>
      </c>
      <c r="Q42" s="15">
        <f>'Data Entry'!Q42</f>
        <v>0.96705178750002785</v>
      </c>
      <c r="R42" s="15">
        <f>'Data Entry'!R42</f>
        <v>-1</v>
      </c>
      <c r="S42" s="15">
        <f>'Data Entry'!S42</f>
        <v>-1</v>
      </c>
      <c r="T42" s="15" t="str">
        <f>IF('Data Entry'!T42=-1,"",'Data Entry'!T42)</f>
        <v/>
      </c>
      <c r="U42" s="15" t="str">
        <f>IF('Data Entry'!U42=-1,"",'Data Entry'!U42)</f>
        <v/>
      </c>
      <c r="V42" s="15">
        <f>IF('Data Entry'!V42=-99,"",'Data Entry'!V42)</f>
        <v>35.897075529994375</v>
      </c>
      <c r="W42" s="15">
        <f>IF('Data Entry'!W42=-99,"",'Data Entry'!W42)</f>
        <v>39.06034896676443</v>
      </c>
      <c r="X42" s="15">
        <f>'Data Entry'!X42</f>
        <v>1.6823244293936113</v>
      </c>
      <c r="Y42" s="15">
        <f>'Data Entry'!Y42</f>
        <v>521.01166997212806</v>
      </c>
      <c r="Z42" s="15">
        <f>'Data Entry'!Z42</f>
        <v>646.81561665000015</v>
      </c>
      <c r="AA42" s="15" t="str">
        <f>IF('Data Entry'!AA42=-99,"",'Data Entry'!AA42)</f>
        <v/>
      </c>
      <c r="AB42" s="15" t="str">
        <f>IF('Data Entry'!AB42=-99,"",'Data Entry'!AB42)</f>
        <v/>
      </c>
      <c r="AC42" s="15">
        <f>'Data Entry'!AC42</f>
        <v>1088.1537132035883</v>
      </c>
    </row>
    <row r="43" spans="2:29" x14ac:dyDescent="0.25">
      <c r="B43" s="10">
        <f>'Data Entry'!B43</f>
        <v>28</v>
      </c>
      <c r="C43" s="10">
        <f>'Data Entry'!C43</f>
        <v>2.5</v>
      </c>
      <c r="D43" s="10">
        <f>'Data Entry'!D43</f>
        <v>8.4</v>
      </c>
      <c r="E43" s="10">
        <f>'Data Entry'!E43</f>
        <v>0</v>
      </c>
      <c r="F43" s="10">
        <f>'Data Entry'!F43</f>
        <v>2.4450000000000003</v>
      </c>
      <c r="G43" s="10">
        <f>'Data Entry'!G43</f>
        <v>7.8000000000000007</v>
      </c>
      <c r="H43" s="10">
        <f>'Data Entry'!H43</f>
        <v>1372.8</v>
      </c>
      <c r="I43" s="10">
        <f>'Data Entry'!I43</f>
        <v>0.65730127265936966</v>
      </c>
      <c r="J43" s="10">
        <f>'Data Entry'!J43</f>
        <v>2940</v>
      </c>
      <c r="K43" s="10">
        <f>'Data Entry'!K43</f>
        <v>1567.2</v>
      </c>
      <c r="L43">
        <f>'Data Entry'!L43</f>
        <v>1.4076819213421816</v>
      </c>
      <c r="M43">
        <f>'Data Entry'!M43</f>
        <v>0.75038064868281196</v>
      </c>
      <c r="N43" s="13">
        <f>'Data Entry'!N43</f>
        <v>2.9954711708980541</v>
      </c>
      <c r="O43" s="15">
        <f>'Data Entry'!O43</f>
        <v>2.3823891653905056</v>
      </c>
      <c r="P43" s="15">
        <f>'Data Entry'!P43</f>
        <v>185.81850000000003</v>
      </c>
      <c r="Q43" s="15">
        <f>'Data Entry'!Q43</f>
        <v>0.64289110453190934</v>
      </c>
      <c r="R43" s="15">
        <f>'Data Entry'!R43</f>
        <v>-1</v>
      </c>
      <c r="S43" s="15">
        <f>'Data Entry'!S43</f>
        <v>-1</v>
      </c>
      <c r="T43" s="15" t="str">
        <f>IF('Data Entry'!T43=-1,"",'Data Entry'!T43)</f>
        <v/>
      </c>
      <c r="U43" s="15" t="str">
        <f>IF('Data Entry'!U43=-1,"",'Data Entry'!U43)</f>
        <v/>
      </c>
      <c r="V43" s="15">
        <f>IF('Data Entry'!V43=-99,"",'Data Entry'!V43)</f>
        <v>33.205894479882716</v>
      </c>
      <c r="W43" s="15">
        <f>IF('Data Entry'!W43=-99,"",'Data Entry'!W43)</f>
        <v>37.583339827313068</v>
      </c>
      <c r="X43" s="15">
        <f>'Data Entry'!X43</f>
        <v>1.2536022002150333</v>
      </c>
      <c r="Y43" s="15">
        <f>'Data Entry'!Y43</f>
        <v>232.94248044065719</v>
      </c>
      <c r="Z43" s="15">
        <f>'Data Entry'!Z43</f>
        <v>388.08936999000002</v>
      </c>
      <c r="AA43" s="15" t="str">
        <f>IF('Data Entry'!AA43=-99,"",'Data Entry'!AA43)</f>
        <v/>
      </c>
      <c r="AB43" s="15" t="str">
        <f>IF('Data Entry'!AB43=-99,"",'Data Entry'!AB43)</f>
        <v/>
      </c>
      <c r="AC43" s="15">
        <f>'Data Entry'!AC43</f>
        <v>486.50968809953019</v>
      </c>
    </row>
    <row r="44" spans="2:29" x14ac:dyDescent="0.25">
      <c r="B44" s="10">
        <f>'Data Entry'!B44</f>
        <v>29</v>
      </c>
      <c r="C44" s="10">
        <f>'Data Entry'!C44</f>
        <v>2.8</v>
      </c>
      <c r="D44" s="10">
        <f>'Data Entry'!D44</f>
        <v>8.6999999999999993</v>
      </c>
      <c r="E44" s="10">
        <f>'Data Entry'!E44</f>
        <v>0</v>
      </c>
      <c r="F44" s="10">
        <f>'Data Entry'!F44</f>
        <v>2.7450000000000001</v>
      </c>
      <c r="G44" s="10">
        <f>'Data Entry'!G44</f>
        <v>8.1</v>
      </c>
      <c r="H44" s="10">
        <f>'Data Entry'!H44</f>
        <v>1435.2</v>
      </c>
      <c r="I44" s="10">
        <f>'Data Entry'!I44</f>
        <v>0.68717860323479563</v>
      </c>
      <c r="J44" s="10">
        <f>'Data Entry'!J44</f>
        <v>3045</v>
      </c>
      <c r="K44" s="10">
        <f>'Data Entry'!K44</f>
        <v>1609.8</v>
      </c>
      <c r="L44">
        <f>'Data Entry'!L44</f>
        <v>1.4579562756758311</v>
      </c>
      <c r="M44">
        <f>'Data Entry'!M44</f>
        <v>0.77077767244103534</v>
      </c>
      <c r="N44" s="13">
        <f>'Data Entry'!N44</f>
        <v>2.6022666536647936</v>
      </c>
      <c r="O44" s="15">
        <f>'Data Entry'!O44</f>
        <v>2.6697989191203875</v>
      </c>
      <c r="P44" s="15">
        <f>'Data Entry'!P44</f>
        <v>185.8185</v>
      </c>
      <c r="Q44" s="15">
        <f>'Data Entry'!Q44</f>
        <v>0.71123951384700124</v>
      </c>
      <c r="R44" s="15">
        <f>'Data Entry'!R44</f>
        <v>-1</v>
      </c>
      <c r="S44" s="15">
        <f>'Data Entry'!S44</f>
        <v>-1</v>
      </c>
      <c r="T44" s="15" t="str">
        <f>IF('Data Entry'!T44=-1,"",'Data Entry'!T44)</f>
        <v/>
      </c>
      <c r="U44" s="15" t="str">
        <f>IF('Data Entry'!U44=-1,"",'Data Entry'!U44)</f>
        <v/>
      </c>
      <c r="V44" s="15">
        <f>IF('Data Entry'!V44=-99,"",'Data Entry'!V44)</f>
        <v>33.8446305645423</v>
      </c>
      <c r="W44" s="15">
        <f>IF('Data Entry'!W44=-99,"",'Data Entry'!W44)</f>
        <v>37.956895424519622</v>
      </c>
      <c r="X44" s="15">
        <f>'Data Entry'!X44</f>
        <v>1.3187408151439524</v>
      </c>
      <c r="Y44" s="15">
        <f>'Data Entry'!Y44</f>
        <v>245.0464401588265</v>
      </c>
      <c r="Z44" s="15">
        <f>'Data Entry'!Z44</f>
        <v>388.08936998999997</v>
      </c>
      <c r="AA44" s="15" t="str">
        <f>IF('Data Entry'!AA44=-99,"",'Data Entry'!AA44)</f>
        <v/>
      </c>
      <c r="AB44" s="15" t="str">
        <f>IF('Data Entry'!AB44=-99,"",'Data Entry'!AB44)</f>
        <v/>
      </c>
      <c r="AC44" s="15">
        <f>'Data Entry'!AC44</f>
        <v>511.78929212931547</v>
      </c>
    </row>
    <row r="45" spans="2:29" x14ac:dyDescent="0.25">
      <c r="B45" s="10">
        <f>'Data Entry'!B45</f>
        <v>30</v>
      </c>
      <c r="C45" s="10">
        <f>'Data Entry'!C45</f>
        <v>2.7</v>
      </c>
      <c r="D45" s="10">
        <f>'Data Entry'!D45</f>
        <v>8.5</v>
      </c>
      <c r="E45" s="10">
        <f>'Data Entry'!E45</f>
        <v>0</v>
      </c>
      <c r="F45" s="10">
        <f>'Data Entry'!F45</f>
        <v>2.6500000000000004</v>
      </c>
      <c r="G45" s="10">
        <f>'Data Entry'!G45</f>
        <v>7.9</v>
      </c>
      <c r="H45" s="10">
        <f>'Data Entry'!H45</f>
        <v>1497.6</v>
      </c>
      <c r="I45" s="10">
        <f>'Data Entry'!I45</f>
        <v>0.71705593381022148</v>
      </c>
      <c r="J45" s="10">
        <f>'Data Entry'!J45</f>
        <v>3150</v>
      </c>
      <c r="K45" s="10">
        <f>'Data Entry'!K45</f>
        <v>1652.4</v>
      </c>
      <c r="L45">
        <f>'Data Entry'!L45</f>
        <v>1.5082306300094803</v>
      </c>
      <c r="M45">
        <f>'Data Entry'!M45</f>
        <v>0.79117469619925884</v>
      </c>
      <c r="N45" s="13">
        <f>'Data Entry'!N45</f>
        <v>2.7160641075087106</v>
      </c>
      <c r="O45" s="15">
        <f>'Data Entry'!O45</f>
        <v>2.4431318082788676</v>
      </c>
      <c r="P45" s="15">
        <f>'Data Entry'!P45</f>
        <v>182.17500000000001</v>
      </c>
      <c r="Q45" s="15">
        <f>'Data Entry'!Q45</f>
        <v>0.65768577917250848</v>
      </c>
      <c r="R45" s="15">
        <f>'Data Entry'!R45</f>
        <v>-1</v>
      </c>
      <c r="S45" s="15">
        <f>'Data Entry'!S45</f>
        <v>-1</v>
      </c>
      <c r="T45" s="15" t="str">
        <f>IF('Data Entry'!T45=-1,"",'Data Entry'!T45)</f>
        <v/>
      </c>
      <c r="U45" s="15" t="str">
        <f>IF('Data Entry'!U45=-1,"",'Data Entry'!U45)</f>
        <v/>
      </c>
      <c r="V45" s="15">
        <f>IF('Data Entry'!V45=-99,"",'Data Entry'!V45)</f>
        <v>33.347968840248505</v>
      </c>
      <c r="W45" s="15">
        <f>IF('Data Entry'!W45=-99,"",'Data Entry'!W45)</f>
        <v>37.668083777455941</v>
      </c>
      <c r="X45" s="15">
        <f>'Data Entry'!X45</f>
        <v>1.2498262194899994</v>
      </c>
      <c r="Y45" s="15">
        <f>'Data Entry'!Y45</f>
        <v>227.68709153559064</v>
      </c>
      <c r="Z45" s="15">
        <f>'Data Entry'!Z45</f>
        <v>380.47977450000002</v>
      </c>
      <c r="AA45" s="15" t="str">
        <f>IF('Data Entry'!AA45=-99,"",'Data Entry'!AA45)</f>
        <v/>
      </c>
      <c r="AB45" s="15" t="str">
        <f>IF('Data Entry'!AB45=-99,"",'Data Entry'!AB45)</f>
        <v/>
      </c>
      <c r="AC45" s="15">
        <f>'Data Entry'!AC45</f>
        <v>475.53359815574242</v>
      </c>
    </row>
    <row r="46" spans="2:29" x14ac:dyDescent="0.25">
      <c r="B46" s="10">
        <f>'Data Entry'!B46</f>
        <v>31</v>
      </c>
      <c r="C46" s="10">
        <f>'Data Entry'!C46</f>
        <v>3.9</v>
      </c>
      <c r="D46" s="10">
        <f>'Data Entry'!D46</f>
        <v>5.7</v>
      </c>
      <c r="E46" s="10">
        <f>'Data Entry'!E46</f>
        <v>0</v>
      </c>
      <c r="F46" s="10">
        <f>'Data Entry'!F46</f>
        <v>4.05</v>
      </c>
      <c r="G46" s="10">
        <f>'Data Entry'!G46</f>
        <v>5.1000000000000005</v>
      </c>
      <c r="H46" s="10">
        <f>'Data Entry'!H46</f>
        <v>1560</v>
      </c>
      <c r="I46" s="10">
        <f>'Data Entry'!I46</f>
        <v>0.74693326438564744</v>
      </c>
      <c r="J46" s="10">
        <f>'Data Entry'!J46</f>
        <v>3255</v>
      </c>
      <c r="K46" s="10">
        <f>'Data Entry'!K46</f>
        <v>1695</v>
      </c>
      <c r="L46">
        <f>'Data Entry'!L46</f>
        <v>1.5585049843431298</v>
      </c>
      <c r="M46">
        <f>'Data Entry'!M46</f>
        <v>0.81157171995748223</v>
      </c>
      <c r="N46" s="13">
        <f>'Data Entry'!N46</f>
        <v>0.31788640195448742</v>
      </c>
      <c r="O46" s="15">
        <f>'Data Entry'!O46</f>
        <v>4.0699628318584073</v>
      </c>
      <c r="P46" s="15">
        <f>'Data Entry'!P46</f>
        <v>36.435000000000031</v>
      </c>
      <c r="Q46" s="15">
        <f>'Data Entry'!Q46</f>
        <v>0.99861769749403206</v>
      </c>
      <c r="R46" s="15">
        <f>'Data Entry'!R46</f>
        <v>2.071611081415929</v>
      </c>
      <c r="S46" s="15">
        <f>'Data Entry'!S46</f>
        <v>3.0293837958860368</v>
      </c>
      <c r="T46" s="15">
        <f>IF('Data Entry'!T46=-1,"",'Data Entry'!T46)</f>
        <v>0.43396044448211535</v>
      </c>
      <c r="U46" s="15">
        <f>IF('Data Entry'!U46=-1,"",'Data Entry'!U46)</f>
        <v>0.33030667356143523</v>
      </c>
      <c r="V46" s="15" t="str">
        <f>IF('Data Entry'!V46=-99,"",'Data Entry'!V46)</f>
        <v/>
      </c>
      <c r="W46" s="15" t="str">
        <f>IF('Data Entry'!W46=-99,"",'Data Entry'!W46)</f>
        <v/>
      </c>
      <c r="X46" s="15">
        <f>'Data Entry'!X46</f>
        <v>1.5786334457955227</v>
      </c>
      <c r="Y46" s="15">
        <f>'Data Entry'!Y46</f>
        <v>57.517509597559915</v>
      </c>
      <c r="Z46" s="15">
        <f>'Data Entry'!Z46</f>
        <v>76.095954900000066</v>
      </c>
      <c r="AA46" s="15">
        <f>IF('Data Entry'!AA46=-99,"",'Data Entry'!AA46)</f>
        <v>906.34374671867715</v>
      </c>
      <c r="AB46" s="15">
        <f>IF('Data Entry'!AB46=-99,"",'Data Entry'!AB46)</f>
        <v>689.85869999999989</v>
      </c>
      <c r="AC46" s="15">
        <f>'Data Entry'!AC46</f>
        <v>120.12761949488778</v>
      </c>
    </row>
    <row r="47" spans="2:29" x14ac:dyDescent="0.25">
      <c r="B47" s="10">
        <f>'Data Entry'!B47</f>
        <v>32</v>
      </c>
      <c r="C47" s="10">
        <f>'Data Entry'!C47</f>
        <v>4.7</v>
      </c>
      <c r="D47" s="10">
        <f>'Data Entry'!D47</f>
        <v>6.4</v>
      </c>
      <c r="E47" s="10">
        <f>'Data Entry'!E47</f>
        <v>0</v>
      </c>
      <c r="F47" s="10">
        <f>'Data Entry'!F47</f>
        <v>4.8550000000000004</v>
      </c>
      <c r="G47" s="10">
        <f>'Data Entry'!G47</f>
        <v>5.8000000000000007</v>
      </c>
      <c r="H47" s="10">
        <f>'Data Entry'!H47</f>
        <v>1622.3999999999999</v>
      </c>
      <c r="I47" s="10">
        <f>'Data Entry'!I47</f>
        <v>0.77681059496107319</v>
      </c>
      <c r="J47" s="10">
        <f>'Data Entry'!J47</f>
        <v>3360</v>
      </c>
      <c r="K47" s="10">
        <f>'Data Entry'!K47</f>
        <v>1737.6000000000001</v>
      </c>
      <c r="L47">
        <f>'Data Entry'!L47</f>
        <v>1.608779338676779</v>
      </c>
      <c r="M47">
        <f>'Data Entry'!M47</f>
        <v>0.83196874371570584</v>
      </c>
      <c r="N47" s="13">
        <f>'Data Entry'!N47</f>
        <v>0.23172047841436147</v>
      </c>
      <c r="O47" s="15">
        <f>'Data Entry'!O47</f>
        <v>4.9018541091160213</v>
      </c>
      <c r="P47" s="15">
        <f>'Data Entry'!P47</f>
        <v>32.791500000000013</v>
      </c>
      <c r="Q47" s="15">
        <f>'Data Entry'!Q47</f>
        <v>1.144642659581518</v>
      </c>
      <c r="R47" s="15">
        <f>'Data Entry'!R47</f>
        <v>2.495043741540055</v>
      </c>
      <c r="S47" s="15">
        <f>'Data Entry'!S47</f>
        <v>4.0490710905662688</v>
      </c>
      <c r="T47" s="15">
        <f>IF('Data Entry'!T47=-1,"",'Data Entry'!T47)</f>
        <v>0.56129693875632147</v>
      </c>
      <c r="U47" s="15">
        <f>IF('Data Entry'!U47=-1,"",'Data Entry'!U47)</f>
        <v>0.40781894050389267</v>
      </c>
      <c r="V47" s="15" t="str">
        <f>IF('Data Entry'!V47=-99,"",'Data Entry'!V47)</f>
        <v/>
      </c>
      <c r="W47" s="15" t="str">
        <f>IF('Data Entry'!W47=-99,"",'Data Entry'!W47)</f>
        <v/>
      </c>
      <c r="X47" s="15">
        <f>'Data Entry'!X47</f>
        <v>1.7692505002633516</v>
      </c>
      <c r="Y47" s="15">
        <f>'Data Entry'!Y47</f>
        <v>58.016377779385721</v>
      </c>
      <c r="Z47" s="15">
        <f>'Data Entry'!Z47</f>
        <v>68.486359410000034</v>
      </c>
      <c r="AA47" s="15">
        <f>IF('Data Entry'!AA47=-99,"",'Data Entry'!AA47)</f>
        <v>1172.2911084701277</v>
      </c>
      <c r="AB47" s="15">
        <f>IF('Data Entry'!AB47=-99,"",'Data Entry'!AB47)</f>
        <v>851.74617000000001</v>
      </c>
      <c r="AC47" s="15">
        <f>'Data Entry'!AC47</f>
        <v>121.16952564735826</v>
      </c>
    </row>
    <row r="48" spans="2:29" ht="13.8" customHeight="1" x14ac:dyDescent="0.25">
      <c r="B48" s="10">
        <f>'Data Entry'!B48</f>
        <v>33</v>
      </c>
      <c r="C48" s="10">
        <f>'Data Entry'!C48</f>
        <v>5.0999999999999996</v>
      </c>
      <c r="D48" s="10">
        <f>'Data Entry'!D48</f>
        <v>6.6</v>
      </c>
      <c r="E48" s="10">
        <f>'Data Entry'!E48</f>
        <v>0</v>
      </c>
      <c r="F48" s="10">
        <f>'Data Entry'!F48</f>
        <v>5.2650000000000006</v>
      </c>
      <c r="G48" s="10">
        <f>'Data Entry'!G48</f>
        <v>6</v>
      </c>
      <c r="H48" s="10">
        <f>'Data Entry'!H48</f>
        <v>1684.8</v>
      </c>
      <c r="I48" s="10">
        <f>'Data Entry'!I48</f>
        <v>0.80668792553649915</v>
      </c>
      <c r="J48" s="10">
        <f>'Data Entry'!J48</f>
        <v>3465</v>
      </c>
      <c r="K48" s="10">
        <f>'Data Entry'!K48</f>
        <v>1780.2</v>
      </c>
      <c r="L48">
        <f>'Data Entry'!L48</f>
        <v>1.6590536930104283</v>
      </c>
      <c r="M48">
        <f>'Data Entry'!M48</f>
        <v>0.85236576747392923</v>
      </c>
      <c r="N48" s="13">
        <f>'Data Entry'!N48</f>
        <v>0.16486059919626575</v>
      </c>
      <c r="O48" s="15">
        <f>'Data Entry'!O48</f>
        <v>5.230515166835187</v>
      </c>
      <c r="P48" s="15">
        <f>'Data Entry'!P48</f>
        <v>25.504499999999982</v>
      </c>
      <c r="Q48" s="15">
        <f>'Data Entry'!Q48</f>
        <v>1.1986762787516794</v>
      </c>
      <c r="R48" s="15">
        <f>'Data Entry'!R48</f>
        <v>2.6623322199191106</v>
      </c>
      <c r="S48" s="15">
        <f>'Data Entry'!S48</f>
        <v>4.4804596790274198</v>
      </c>
      <c r="T48" s="15">
        <f>IF('Data Entry'!T48=-1,"",'Data Entry'!T48)</f>
        <v>0.62365120783089412</v>
      </c>
      <c r="U48" s="15">
        <f>IF('Data Entry'!U48=-1,"",'Data Entry'!U48)</f>
        <v>0.44583120744635013</v>
      </c>
      <c r="V48" s="15" t="str">
        <f>IF('Data Entry'!V48=-99,"",'Data Entry'!V48)</f>
        <v/>
      </c>
      <c r="W48" s="15" t="str">
        <f>IF('Data Entry'!W48=-99,"",'Data Entry'!W48)</f>
        <v/>
      </c>
      <c r="X48" s="15">
        <f>'Data Entry'!X48</f>
        <v>1.8357649391694091</v>
      </c>
      <c r="Y48" s="15">
        <f>'Data Entry'!Y48</f>
        <v>46.82026689104616</v>
      </c>
      <c r="Z48" s="15">
        <f>'Data Entry'!Z48</f>
        <v>53.267168429999963</v>
      </c>
      <c r="AA48" s="15">
        <f>IF('Data Entry'!AA48=-99,"",'Data Entry'!AA48)</f>
        <v>1302.5204936031355</v>
      </c>
      <c r="AB48" s="15">
        <f>IF('Data Entry'!AB48=-99,"",'Data Entry'!AB48)</f>
        <v>931.13631000000009</v>
      </c>
      <c r="AC48" s="15">
        <f>'Data Entry'!AC48</f>
        <v>97.786000212625538</v>
      </c>
    </row>
    <row r="49" spans="2:29" ht="13.8" customHeight="1" x14ac:dyDescent="0.25">
      <c r="B49" s="10">
        <f>'Data Entry'!B49</f>
        <v>34</v>
      </c>
      <c r="C49" s="10">
        <f>'Data Entry'!C49</f>
        <v>3.8</v>
      </c>
      <c r="D49" s="10">
        <f>'Data Entry'!D49</f>
        <v>5.3</v>
      </c>
      <c r="E49" s="10">
        <f>'Data Entry'!E49</f>
        <v>0</v>
      </c>
      <c r="F49" s="10">
        <f>'Data Entry'!F49</f>
        <v>3.9650000000000003</v>
      </c>
      <c r="G49" s="10">
        <f>'Data Entry'!G49</f>
        <v>4.7</v>
      </c>
      <c r="H49" s="10">
        <f>'Data Entry'!H49</f>
        <v>1747.2</v>
      </c>
      <c r="I49" s="10">
        <f>'Data Entry'!I49</f>
        <v>0.83656525611192512</v>
      </c>
      <c r="J49" s="10">
        <f>'Data Entry'!J49</f>
        <v>3570</v>
      </c>
      <c r="K49" s="10">
        <f>'Data Entry'!K49</f>
        <v>1822.8</v>
      </c>
      <c r="L49">
        <f>'Data Entry'!L49</f>
        <v>1.7093280473440777</v>
      </c>
      <c r="M49">
        <f>'Data Entry'!M49</f>
        <v>0.87276279123215261</v>
      </c>
      <c r="N49" s="13">
        <f>'Data Entry'!N49</f>
        <v>0.23494177125987567</v>
      </c>
      <c r="O49" s="15">
        <f>'Data Entry'!O49</f>
        <v>3.5845189269256093</v>
      </c>
      <c r="P49" s="15">
        <f>'Data Entry'!P49</f>
        <v>25.504499999999997</v>
      </c>
      <c r="Q49" s="15">
        <f>'Data Entry'!Q49</f>
        <v>0.90598144443435202</v>
      </c>
      <c r="R49" s="15">
        <f>'Data Entry'!R49</f>
        <v>1.8245201338051349</v>
      </c>
      <c r="S49" s="15">
        <f>'Data Entry'!S49</f>
        <v>2.484879746339971</v>
      </c>
      <c r="T49" s="15">
        <f>IF('Data Entry'!T49=-1,"",'Data Entry'!T49)</f>
        <v>0.39817134866707771</v>
      </c>
      <c r="U49" s="15">
        <f>IF('Data Entry'!U49=-1,"",'Data Entry'!U49)</f>
        <v>0.3128434743888075</v>
      </c>
      <c r="V49" s="15" t="str">
        <f>IF('Data Entry'!V49=-99,"",'Data Entry'!V49)</f>
        <v/>
      </c>
      <c r="W49" s="15" t="str">
        <f>IF('Data Entry'!W49=-99,"",'Data Entry'!W49)</f>
        <v/>
      </c>
      <c r="X49" s="15">
        <f>'Data Entry'!X49</f>
        <v>1.4484568718053561</v>
      </c>
      <c r="Y49" s="15">
        <f>'Data Entry'!Y49</f>
        <v>36.942168286959699</v>
      </c>
      <c r="Z49" s="15">
        <f>'Data Entry'!Z49</f>
        <v>53.267168429999991</v>
      </c>
      <c r="AA49" s="15">
        <f>IF('Data Entry'!AA49=-99,"",'Data Entry'!AA49)</f>
        <v>831.59678854513845</v>
      </c>
      <c r="AB49" s="15">
        <f>IF('Data Entry'!AB49=-99,"",'Data Entry'!AB49)</f>
        <v>653.38611000000003</v>
      </c>
      <c r="AC49" s="15">
        <f>'Data Entry'!AC49</f>
        <v>77.155196154046806</v>
      </c>
    </row>
    <row r="50" spans="2:29" ht="13.8" customHeight="1" x14ac:dyDescent="0.25">
      <c r="B50" s="10">
        <f>'Data Entry'!B50</f>
        <v>35</v>
      </c>
      <c r="C50" s="10">
        <f>'Data Entry'!C50</f>
        <v>4.4000000000000004</v>
      </c>
      <c r="D50" s="10">
        <f>'Data Entry'!D50</f>
        <v>5.8</v>
      </c>
      <c r="E50" s="10">
        <f>'Data Entry'!E50</f>
        <v>0</v>
      </c>
      <c r="F50" s="10">
        <f>'Data Entry'!F50</f>
        <v>4.5700000000000012</v>
      </c>
      <c r="G50" s="10">
        <f>'Data Entry'!G50</f>
        <v>5.2</v>
      </c>
      <c r="H50" s="10">
        <f>'Data Entry'!H50</f>
        <v>1809.6</v>
      </c>
      <c r="I50" s="10">
        <f>'Data Entry'!I50</f>
        <v>0.86644258668735097</v>
      </c>
      <c r="J50" s="10">
        <f>'Data Entry'!J50</f>
        <v>3675</v>
      </c>
      <c r="K50" s="10">
        <f>'Data Entry'!K50</f>
        <v>1865.4</v>
      </c>
      <c r="L50">
        <f>'Data Entry'!L50</f>
        <v>1.759602401677727</v>
      </c>
      <c r="M50">
        <f>'Data Entry'!M50</f>
        <v>0.89315981499037611</v>
      </c>
      <c r="N50" s="13">
        <f>'Data Entry'!N50</f>
        <v>0.17010671894417723</v>
      </c>
      <c r="O50" s="15">
        <f>'Data Entry'!O50</f>
        <v>4.146578642650371</v>
      </c>
      <c r="P50" s="15">
        <f>'Data Entry'!P50</f>
        <v>21.860999999999969</v>
      </c>
      <c r="Q50" s="15">
        <f>'Data Entry'!Q50</f>
        <v>1.0126917501614834</v>
      </c>
      <c r="R50" s="15">
        <f>'Data Entry'!R50</f>
        <v>2.1106085291090388</v>
      </c>
      <c r="S50" s="15">
        <f>'Data Entry'!S50</f>
        <v>3.1188138982154685</v>
      </c>
      <c r="T50" s="15">
        <f>IF('Data Entry'!T50=-1,"",'Data Entry'!T50)</f>
        <v>0.48885126621557295</v>
      </c>
      <c r="U50" s="15">
        <f>IF('Data Entry'!U50=-1,"",'Data Entry'!U50)</f>
        <v>0.37035574133126503</v>
      </c>
      <c r="V50" s="15" t="str">
        <f>IF('Data Entry'!V50=-99,"",'Data Entry'!V50)</f>
        <v/>
      </c>
      <c r="W50" s="15" t="str">
        <f>IF('Data Entry'!W50=-99,"",'Data Entry'!W50)</f>
        <v/>
      </c>
      <c r="X50" s="15">
        <f>'Data Entry'!X50</f>
        <v>1.5977481793001966</v>
      </c>
      <c r="Y50" s="15">
        <f>'Data Entry'!Y50</f>
        <v>34.928372947681545</v>
      </c>
      <c r="Z50" s="15">
        <f>'Data Entry'!Z50</f>
        <v>45.65757293999993</v>
      </c>
      <c r="AA50" s="15">
        <f>IF('Data Entry'!AA50=-99,"",'Data Entry'!AA50)</f>
        <v>1020.9854235418727</v>
      </c>
      <c r="AB50" s="15">
        <f>IF('Data Entry'!AB50=-99,"",'Data Entry'!AB50)</f>
        <v>773.50278000000026</v>
      </c>
      <c r="AC50" s="15">
        <f>'Data Entry'!AC50</f>
        <v>72.949304036150821</v>
      </c>
    </row>
    <row r="51" spans="2:29" ht="13.8" customHeight="1" x14ac:dyDescent="0.25">
      <c r="B51" s="10">
        <f>'Data Entry'!B51</f>
        <v>36</v>
      </c>
      <c r="C51" s="10">
        <f>'Data Entry'!C51</f>
        <v>4.5</v>
      </c>
      <c r="D51" s="10">
        <f>'Data Entry'!D51</f>
        <v>6.2</v>
      </c>
      <c r="E51" s="10">
        <f>'Data Entry'!E51</f>
        <v>0</v>
      </c>
      <c r="F51" s="10">
        <f>'Data Entry'!F51</f>
        <v>4.6550000000000002</v>
      </c>
      <c r="G51" s="10">
        <f>'Data Entry'!G51</f>
        <v>5.6000000000000005</v>
      </c>
      <c r="H51" s="10">
        <f>'Data Entry'!H51</f>
        <v>1872</v>
      </c>
      <c r="I51" s="10">
        <f>'Data Entry'!I51</f>
        <v>0.89631991726277693</v>
      </c>
      <c r="J51" s="10">
        <f>'Data Entry'!J51</f>
        <v>3780</v>
      </c>
      <c r="K51" s="10">
        <f>'Data Entry'!K51</f>
        <v>1908</v>
      </c>
      <c r="L51">
        <f>'Data Entry'!L51</f>
        <v>1.8098767560113764</v>
      </c>
      <c r="M51">
        <f>'Data Entry'!M51</f>
        <v>0.9135568387485995</v>
      </c>
      <c r="N51" s="13">
        <f>'Data Entry'!N51</f>
        <v>0.25141804548361907</v>
      </c>
      <c r="O51" s="15">
        <f>'Data Entry'!O51</f>
        <v>4.1143363207547168</v>
      </c>
      <c r="P51" s="15">
        <f>'Data Entry'!P51</f>
        <v>32.791500000000013</v>
      </c>
      <c r="Q51" s="15">
        <f>'Data Entry'!Q51</f>
        <v>1.0067858901687359</v>
      </c>
      <c r="R51" s="15">
        <f>'Data Entry'!R51</f>
        <v>2.0941971872641512</v>
      </c>
      <c r="S51" s="15">
        <f>'Data Entry'!S51</f>
        <v>3.081065127775807</v>
      </c>
      <c r="T51" s="15">
        <f>IF('Data Entry'!T51=-1,"",'Data Entry'!T51)</f>
        <v>0.49515993388842316</v>
      </c>
      <c r="U51" s="15">
        <f>IF('Data Entry'!U51=-1,"",'Data Entry'!U51)</f>
        <v>0.37586800827372235</v>
      </c>
      <c r="V51" s="15" t="str">
        <f>IF('Data Entry'!V51=-99,"",'Data Entry'!V51)</f>
        <v/>
      </c>
      <c r="W51" s="15" t="str">
        <f>IF('Data Entry'!W51=-99,"",'Data Entry'!W51)</f>
        <v/>
      </c>
      <c r="X51" s="15">
        <f>'Data Entry'!X51</f>
        <v>1.5897475034888386</v>
      </c>
      <c r="Y51" s="15">
        <f>'Data Entry'!Y51</f>
        <v>52.130205260654272</v>
      </c>
      <c r="Z51" s="15">
        <f>'Data Entry'!Z51</f>
        <v>68.486359410000034</v>
      </c>
      <c r="AA51" s="15">
        <f>IF('Data Entry'!AA51=-99,"",'Data Entry'!AA51)</f>
        <v>1034.1613283233273</v>
      </c>
      <c r="AB51" s="15">
        <f>IF('Data Entry'!AB51=-99,"",'Data Entry'!AB51)</f>
        <v>785.01537000000008</v>
      </c>
      <c r="AC51" s="15">
        <f>'Data Entry'!AC51</f>
        <v>108.87601889508687</v>
      </c>
    </row>
    <row r="52" spans="2:29" ht="13.8" customHeight="1" x14ac:dyDescent="0.25">
      <c r="B52" s="10">
        <f>'Data Entry'!B52</f>
        <v>37</v>
      </c>
      <c r="C52" s="10">
        <f>'Data Entry'!C52</f>
        <v>5.2</v>
      </c>
      <c r="D52" s="10">
        <f>'Data Entry'!D52</f>
        <v>6.8</v>
      </c>
      <c r="E52" s="10">
        <f>'Data Entry'!E52</f>
        <v>0</v>
      </c>
      <c r="F52" s="10">
        <f>'Data Entry'!F52</f>
        <v>5.3600000000000012</v>
      </c>
      <c r="G52" s="10">
        <f>'Data Entry'!G52</f>
        <v>6.2</v>
      </c>
      <c r="H52" s="10">
        <f>'Data Entry'!H52</f>
        <v>1934.3999999999999</v>
      </c>
      <c r="I52" s="10">
        <f>'Data Entry'!I52</f>
        <v>0.92619724783820268</v>
      </c>
      <c r="J52" s="10">
        <f>'Data Entry'!J52</f>
        <v>3885</v>
      </c>
      <c r="K52" s="10">
        <f>'Data Entry'!K52</f>
        <v>1950.6000000000001</v>
      </c>
      <c r="L52">
        <f>'Data Entry'!L52</f>
        <v>1.8601511103450257</v>
      </c>
      <c r="M52">
        <f>'Data Entry'!M52</f>
        <v>0.933953862506823</v>
      </c>
      <c r="N52" s="13">
        <f>'Data Entry'!N52</f>
        <v>0.18945362411316977</v>
      </c>
      <c r="O52" s="15">
        <f>'Data Entry'!O52</f>
        <v>4.7473466625653655</v>
      </c>
      <c r="P52" s="15">
        <f>'Data Entry'!P52</f>
        <v>29.147999999999968</v>
      </c>
      <c r="Q52" s="15">
        <f>'Data Entry'!Q52</f>
        <v>1.1185772281212887</v>
      </c>
      <c r="R52" s="15">
        <f>'Data Entry'!R52</f>
        <v>2.4163994512457712</v>
      </c>
      <c r="S52" s="15">
        <f>'Data Entry'!S52</f>
        <v>3.85173750745163</v>
      </c>
      <c r="T52" s="15">
        <f>IF('Data Entry'!T52=-1,"",'Data Entry'!T52)</f>
        <v>0.60537473423084531</v>
      </c>
      <c r="U52" s="15">
        <f>IF('Data Entry'!U52=-1,"",'Data Entry'!U52)</f>
        <v>0.44338027521617984</v>
      </c>
      <c r="V52" s="15" t="str">
        <f>IF('Data Entry'!V52=-99,"",'Data Entry'!V52)</f>
        <v/>
      </c>
      <c r="W52" s="15" t="str">
        <f>IF('Data Entry'!W52=-99,"",'Data Entry'!W52)</f>
        <v/>
      </c>
      <c r="X52" s="15">
        <f>'Data Entry'!X52</f>
        <v>1.7364242327823525</v>
      </c>
      <c r="Y52" s="15">
        <f>'Data Entry'!Y52</f>
        <v>50.613293537139953</v>
      </c>
      <c r="Z52" s="15">
        <f>'Data Entry'!Z52</f>
        <v>60.876763919999931</v>
      </c>
      <c r="AA52" s="15">
        <f>IF('Data Entry'!AA52=-99,"",'Data Entry'!AA52)</f>
        <v>1264.3493474304896</v>
      </c>
      <c r="AB52" s="15">
        <f>IF('Data Entry'!AB52=-99,"",'Data Entry'!AB52)</f>
        <v>926.01744000000019</v>
      </c>
      <c r="AC52" s="15">
        <f>'Data Entry'!AC52</f>
        <v>105.70788808405827</v>
      </c>
    </row>
    <row r="53" spans="2:29" ht="13.8" customHeight="1" x14ac:dyDescent="0.25">
      <c r="B53" s="10">
        <f>'Data Entry'!B53</f>
        <v>38</v>
      </c>
      <c r="C53" s="10">
        <f>'Data Entry'!C53</f>
        <v>4.3</v>
      </c>
      <c r="D53" s="10">
        <f>'Data Entry'!D53</f>
        <v>6.1</v>
      </c>
      <c r="E53" s="10">
        <f>'Data Entry'!E53</f>
        <v>0</v>
      </c>
      <c r="F53" s="10">
        <f>'Data Entry'!F53</f>
        <v>4.45</v>
      </c>
      <c r="G53" s="10">
        <f>'Data Entry'!G53</f>
        <v>5.5</v>
      </c>
      <c r="H53" s="10">
        <f>'Data Entry'!H53</f>
        <v>1996.8</v>
      </c>
      <c r="I53" s="10">
        <f>'Data Entry'!I53</f>
        <v>0.95607457841362864</v>
      </c>
      <c r="J53" s="10">
        <f>'Data Entry'!J53</f>
        <v>3990</v>
      </c>
      <c r="K53" s="10">
        <f>'Data Entry'!K53</f>
        <v>1993.2</v>
      </c>
      <c r="L53">
        <f>'Data Entry'!L53</f>
        <v>1.9104254646786751</v>
      </c>
      <c r="M53">
        <f>'Data Entry'!M53</f>
        <v>0.95435088626504638</v>
      </c>
      <c r="N53" s="13">
        <f>'Data Entry'!N53</f>
        <v>0.30052158340668328</v>
      </c>
      <c r="O53" s="15">
        <f>'Data Entry'!O53</f>
        <v>3.6610490668272129</v>
      </c>
      <c r="P53" s="15">
        <f>'Data Entry'!P53</f>
        <v>36.434999999999995</v>
      </c>
      <c r="Q53" s="15">
        <f>'Data Entry'!Q53</f>
        <v>0.9210087642173278</v>
      </c>
      <c r="R53" s="15">
        <f>'Data Entry'!R53</f>
        <v>1.8634739750150513</v>
      </c>
      <c r="S53" s="15">
        <f>'Data Entry'!S53</f>
        <v>2.5681350845416073</v>
      </c>
      <c r="T53" s="15">
        <f>IF('Data Entry'!T53=-1,"",'Data Entry'!T53)</f>
        <v>0.44704393196414643</v>
      </c>
      <c r="U53" s="15">
        <f>IF('Data Entry'!U53=-1,"",'Data Entry'!U53)</f>
        <v>0.34939254215863713</v>
      </c>
      <c r="V53" s="15" t="str">
        <f>IF('Data Entry'!V53=-99,"",'Data Entry'!V53)</f>
        <v/>
      </c>
      <c r="W53" s="15" t="str">
        <f>IF('Data Entry'!W53=-99,"",'Data Entry'!W53)</f>
        <v/>
      </c>
      <c r="X53" s="15">
        <f>'Data Entry'!X53</f>
        <v>1.470109096836302</v>
      </c>
      <c r="Y53" s="15">
        <f>'Data Entry'!Y53</f>
        <v>53.563424943230658</v>
      </c>
      <c r="Z53" s="15">
        <f>'Data Entry'!Z53</f>
        <v>76.095954899999981</v>
      </c>
      <c r="AA53" s="15">
        <f>IF('Data Entry'!AA53=-99,"",'Data Entry'!AA53)</f>
        <v>933.66913366439837</v>
      </c>
      <c r="AB53" s="15">
        <f>IF('Data Entry'!AB53=-99,"",'Data Entry'!AB53)</f>
        <v>729.72029999999995</v>
      </c>
      <c r="AC53" s="15">
        <f>'Data Entry'!AC53</f>
        <v>111.86935553093497</v>
      </c>
    </row>
    <row r="54" spans="2:29" ht="13.8" customHeight="1" x14ac:dyDescent="0.25">
      <c r="B54" s="10">
        <f>'Data Entry'!B54</f>
        <v>39</v>
      </c>
      <c r="C54" s="10">
        <f>'Data Entry'!C54</f>
        <v>4.4000000000000004</v>
      </c>
      <c r="D54" s="10">
        <f>'Data Entry'!D54</f>
        <v>5.9</v>
      </c>
      <c r="E54" s="10">
        <f>'Data Entry'!E54</f>
        <v>0</v>
      </c>
      <c r="F54" s="10">
        <f>'Data Entry'!F54</f>
        <v>4.5650000000000013</v>
      </c>
      <c r="G54" s="10">
        <f>'Data Entry'!G54</f>
        <v>5.3000000000000007</v>
      </c>
      <c r="H54" s="10">
        <f>'Data Entry'!H54</f>
        <v>2059.1999999999998</v>
      </c>
      <c r="I54" s="10">
        <f>'Data Entry'!I54</f>
        <v>0.98595190898905449</v>
      </c>
      <c r="J54" s="10">
        <f>'Data Entry'!J54</f>
        <v>4095</v>
      </c>
      <c r="K54" s="10">
        <f>'Data Entry'!K54</f>
        <v>2035.8000000000002</v>
      </c>
      <c r="L54">
        <f>'Data Entry'!L54</f>
        <v>1.9606998190123244</v>
      </c>
      <c r="M54">
        <f>'Data Entry'!M54</f>
        <v>0.97474791002326999</v>
      </c>
      <c r="N54" s="13">
        <f>'Data Entry'!N54</f>
        <v>0.20536186754405683</v>
      </c>
      <c r="O54" s="15">
        <f>'Data Entry'!O54</f>
        <v>3.6717679045092844</v>
      </c>
      <c r="P54" s="15">
        <f>'Data Entry'!P54</f>
        <v>25.504499999999982</v>
      </c>
      <c r="Q54" s="15">
        <f>'Data Entry'!Q54</f>
        <v>0.92310015474060891</v>
      </c>
      <c r="R54" s="15">
        <f>'Data Entry'!R54</f>
        <v>1.8689298633952258</v>
      </c>
      <c r="S54" s="15">
        <f>'Data Entry'!S54</f>
        <v>2.5798743341502841</v>
      </c>
      <c r="T54" s="15">
        <f>IF('Data Entry'!T54=-1,"",'Data Entry'!T54)</f>
        <v>0.45827010322908157</v>
      </c>
      <c r="U54" s="15">
        <f>IF('Data Entry'!U54=-1,"",'Data Entry'!U54)</f>
        <v>0.35790480910109468</v>
      </c>
      <c r="V54" s="15" t="str">
        <f>IF('Data Entry'!V54=-99,"",'Data Entry'!V54)</f>
        <v/>
      </c>
      <c r="W54" s="15" t="str">
        <f>IF('Data Entry'!W54=-99,"",'Data Entry'!W54)</f>
        <v/>
      </c>
      <c r="X54" s="15">
        <f>'Data Entry'!X54</f>
        <v>1.4731055222275478</v>
      </c>
      <c r="Y54" s="15">
        <f>'Data Entry'!Y54</f>
        <v>37.570819791652468</v>
      </c>
      <c r="Z54" s="15">
        <f>'Data Entry'!Z54</f>
        <v>53.267168429999963</v>
      </c>
      <c r="AA54" s="15">
        <f>IF('Data Entry'!AA54=-99,"",'Data Entry'!AA54)</f>
        <v>957.11544139806597</v>
      </c>
      <c r="AB54" s="15">
        <f>IF('Data Entry'!AB54=-99,"",'Data Entry'!AB54)</f>
        <v>747.49851000000024</v>
      </c>
      <c r="AC54" s="15">
        <f>'Data Entry'!AC54</f>
        <v>78.468159967657854</v>
      </c>
    </row>
    <row r="55" spans="2:29" ht="13.8" customHeight="1" x14ac:dyDescent="0.25">
      <c r="B55" s="10">
        <f>'Data Entry'!B55</f>
        <v>40</v>
      </c>
      <c r="C55" s="10">
        <f>'Data Entry'!C55</f>
        <v>3.2</v>
      </c>
      <c r="D55" s="10">
        <f>'Data Entry'!D55</f>
        <v>8.3000000000000007</v>
      </c>
      <c r="E55" s="10">
        <f>'Data Entry'!E55</f>
        <v>0</v>
      </c>
      <c r="F55" s="10">
        <f>'Data Entry'!F55</f>
        <v>3.1850000000000005</v>
      </c>
      <c r="G55" s="10">
        <f>'Data Entry'!G55</f>
        <v>7.7000000000000011</v>
      </c>
      <c r="H55" s="10">
        <f>'Data Entry'!H55</f>
        <v>2121.6</v>
      </c>
      <c r="I55" s="10">
        <f>'Data Entry'!I55</f>
        <v>1.0158292395644803</v>
      </c>
      <c r="J55" s="10">
        <f>'Data Entry'!J55</f>
        <v>4200</v>
      </c>
      <c r="K55" s="10">
        <f>'Data Entry'!K55</f>
        <v>2078.4</v>
      </c>
      <c r="L55">
        <f>'Data Entry'!L55</f>
        <v>2.0109741733459736</v>
      </c>
      <c r="M55">
        <f>'Data Entry'!M55</f>
        <v>0.99514493378149338</v>
      </c>
      <c r="N55" s="13">
        <f>'Data Entry'!N55</f>
        <v>2.0814405589228446</v>
      </c>
      <c r="O55" s="15">
        <f>'Data Entry'!O55</f>
        <v>2.1797536085450351</v>
      </c>
      <c r="P55" s="15">
        <f>'Data Entry'!P55</f>
        <v>156.67050000000003</v>
      </c>
      <c r="Q55" s="15">
        <f>'Data Entry'!Q55</f>
        <v>0.59203385154842347</v>
      </c>
      <c r="R55" s="15">
        <f>'Data Entry'!R55</f>
        <v>-1</v>
      </c>
      <c r="S55" s="15">
        <f>'Data Entry'!S55</f>
        <v>-1</v>
      </c>
      <c r="T55" s="15" t="str">
        <f>IF('Data Entry'!T55=-1,"",'Data Entry'!T55)</f>
        <v/>
      </c>
      <c r="U55" s="15" t="str">
        <f>IF('Data Entry'!U55=-1,"",'Data Entry'!U55)</f>
        <v/>
      </c>
      <c r="V55" s="15">
        <f>IF('Data Entry'!V55=-99,"",'Data Entry'!V55)</f>
        <v>32.700257016303432</v>
      </c>
      <c r="W55" s="15">
        <f>IF('Data Entry'!W55=-99,"",'Data Entry'!W55)</f>
        <v>37.272907767900236</v>
      </c>
      <c r="X55" s="15">
        <f>'Data Entry'!X55</f>
        <v>1.0856579920057747</v>
      </c>
      <c r="Y55" s="15">
        <f>'Data Entry'!Y55</f>
        <v>170.09058043654076</v>
      </c>
      <c r="Z55" s="15">
        <f>'Data Entry'!Z55</f>
        <v>327.21260607000005</v>
      </c>
      <c r="AA55" s="15" t="str">
        <f>IF('Data Entry'!AA55=-99,"",'Data Entry'!AA55)</f>
        <v/>
      </c>
      <c r="AB55" s="15" t="str">
        <f>IF('Data Entry'!AB55=-99,"",'Data Entry'!AB55)</f>
        <v/>
      </c>
      <c r="AC55" s="15">
        <f>'Data Entry'!AC55</f>
        <v>355.24098086493279</v>
      </c>
    </row>
    <row r="56" spans="2:29" ht="13.8" customHeight="1" x14ac:dyDescent="0.25">
      <c r="B56" s="10">
        <f>'Data Entry'!B56</f>
        <v>41</v>
      </c>
      <c r="C56" s="10">
        <f>'Data Entry'!C56</f>
        <v>6.8</v>
      </c>
      <c r="D56" s="10">
        <f>'Data Entry'!D56</f>
        <v>22.7</v>
      </c>
      <c r="E56" s="10">
        <f>'Data Entry'!E56</f>
        <v>0</v>
      </c>
      <c r="F56" s="10">
        <f>'Data Entry'!F56</f>
        <v>6.245000000000001</v>
      </c>
      <c r="G56" s="10">
        <f>'Data Entry'!G56</f>
        <v>22.099999999999998</v>
      </c>
      <c r="H56" s="10">
        <f>'Data Entry'!H56</f>
        <v>2184</v>
      </c>
      <c r="I56" s="10">
        <f>'Data Entry'!I56</f>
        <v>1.0457065701399064</v>
      </c>
      <c r="J56" s="10">
        <f>'Data Entry'!J56</f>
        <v>4305</v>
      </c>
      <c r="K56" s="10">
        <f>'Data Entry'!K56</f>
        <v>2121</v>
      </c>
      <c r="L56">
        <f>'Data Entry'!L56</f>
        <v>2.0612485276796231</v>
      </c>
      <c r="M56">
        <f>'Data Entry'!M56</f>
        <v>1.0155419575397167</v>
      </c>
      <c r="N56" s="13">
        <f>'Data Entry'!N56</f>
        <v>3.0494528177507823</v>
      </c>
      <c r="O56" s="15">
        <f>'Data Entry'!O56</f>
        <v>5.1197229137199454</v>
      </c>
      <c r="P56" s="15">
        <f>'Data Entry'!P56</f>
        <v>550.16849999999988</v>
      </c>
      <c r="Q56" s="15">
        <f>'Data Entry'!Q56</f>
        <v>1.1806679544110077</v>
      </c>
      <c r="R56" s="15">
        <f>'Data Entry'!R56</f>
        <v>-1</v>
      </c>
      <c r="S56" s="15">
        <f>'Data Entry'!S56</f>
        <v>-1</v>
      </c>
      <c r="T56" s="15" t="str">
        <f>IF('Data Entry'!T56=-1,"",'Data Entry'!T56)</f>
        <v/>
      </c>
      <c r="U56" s="15" t="str">
        <f>IF('Data Entry'!U56=-1,"",'Data Entry'!U56)</f>
        <v/>
      </c>
      <c r="V56" s="15">
        <f>IF('Data Entry'!V56=-99,"",'Data Entry'!V56)</f>
        <v>37.298634145119635</v>
      </c>
      <c r="W56" s="15">
        <f>IF('Data Entry'!W56=-99,"",'Data Entry'!W56)</f>
        <v>39.762863968637568</v>
      </c>
      <c r="X56" s="15">
        <f>'Data Entry'!X56</f>
        <v>1.91849291402245</v>
      </c>
      <c r="Y56" s="15">
        <f>'Data Entry'!Y56</f>
        <v>1055.4943687683601</v>
      </c>
      <c r="Z56" s="15">
        <f>'Data Entry'!Z56</f>
        <v>1149.0489189899997</v>
      </c>
      <c r="AA56" s="15" t="str">
        <f>IF('Data Entry'!AA56=-99,"",'Data Entry'!AA56)</f>
        <v/>
      </c>
      <c r="AB56" s="15" t="str">
        <f>IF('Data Entry'!AB56=-99,"",'Data Entry'!AB56)</f>
        <v/>
      </c>
      <c r="AC56" s="15">
        <f>'Data Entry'!AC56</f>
        <v>2204.442208947471</v>
      </c>
    </row>
    <row r="57" spans="2:29" ht="13.8" customHeight="1" x14ac:dyDescent="0.25">
      <c r="B57" s="10">
        <f>'Data Entry'!B57</f>
        <v>42</v>
      </c>
      <c r="C57" s="10">
        <f>'Data Entry'!C57</f>
        <v>2.7</v>
      </c>
      <c r="D57" s="10">
        <f>'Data Entry'!D57</f>
        <v>9</v>
      </c>
      <c r="E57" s="10">
        <f>'Data Entry'!E57</f>
        <v>0</v>
      </c>
      <c r="F57" s="10">
        <f>'Data Entry'!F57</f>
        <v>2.6250000000000004</v>
      </c>
      <c r="G57" s="10">
        <f>'Data Entry'!G57</f>
        <v>8.4</v>
      </c>
      <c r="H57" s="10">
        <f>'Data Entry'!H57</f>
        <v>2246.4</v>
      </c>
      <c r="I57" s="10">
        <f>'Data Entry'!I57</f>
        <v>1.0755839007153323</v>
      </c>
      <c r="J57" s="10">
        <f>'Data Entry'!J57</f>
        <v>4410</v>
      </c>
      <c r="K57" s="10">
        <f>'Data Entry'!K57</f>
        <v>2163.6</v>
      </c>
      <c r="L57">
        <f>'Data Entry'!L57</f>
        <v>2.1115228820132725</v>
      </c>
      <c r="M57">
        <f>'Data Entry'!M57</f>
        <v>1.0359389812979403</v>
      </c>
      <c r="N57" s="13">
        <f>'Data Entry'!N57</f>
        <v>3.7272105296093105</v>
      </c>
      <c r="O57" s="15">
        <f>'Data Entry'!O57</f>
        <v>1.4956634775374378</v>
      </c>
      <c r="P57" s="15">
        <f>'Data Entry'!P57</f>
        <v>200.39250000000004</v>
      </c>
      <c r="Q57" s="15">
        <f>'Data Entry'!Q57</f>
        <v>0.3986401804392089</v>
      </c>
      <c r="R57" s="15">
        <f>'Data Entry'!R57</f>
        <v>-1</v>
      </c>
      <c r="S57" s="15">
        <f>'Data Entry'!S57</f>
        <v>-1</v>
      </c>
      <c r="T57" s="15" t="str">
        <f>IF('Data Entry'!T57=-1,"",'Data Entry'!T57)</f>
        <v/>
      </c>
      <c r="U57" s="15" t="str">
        <f>IF('Data Entry'!U57=-1,"",'Data Entry'!U57)</f>
        <v/>
      </c>
      <c r="V57" s="15">
        <f>IF('Data Entry'!V57=-99,"",'Data Entry'!V57)</f>
        <v>30.488384310124914</v>
      </c>
      <c r="W57" s="15">
        <f>IF('Data Entry'!W57=-99,"",'Data Entry'!W57)</f>
        <v>35.672461858370589</v>
      </c>
      <c r="X57" s="15">
        <f>'Data Entry'!X57</f>
        <v>0.84966777757952772</v>
      </c>
      <c r="Y57" s="15">
        <f>'Data Entry'!Y57</f>
        <v>170.33362500000004</v>
      </c>
      <c r="Z57" s="15">
        <f>'Data Entry'!Z57</f>
        <v>418.52775195000004</v>
      </c>
      <c r="AA57" s="15" t="str">
        <f>IF('Data Entry'!AA57=-99,"",'Data Entry'!AA57)</f>
        <v/>
      </c>
      <c r="AB57" s="15" t="str">
        <f>IF('Data Entry'!AB57=-99,"",'Data Entry'!AB57)</f>
        <v/>
      </c>
      <c r="AC57" s="15">
        <f>'Data Entry'!AC57</f>
        <v>355.74858915750008</v>
      </c>
    </row>
    <row r="58" spans="2:29" ht="13.8" customHeight="1" x14ac:dyDescent="0.25">
      <c r="B58" s="10">
        <f>'Data Entry'!B58</f>
        <v>43</v>
      </c>
      <c r="C58" s="10">
        <f>'Data Entry'!C58</f>
        <v>3.1</v>
      </c>
      <c r="D58" s="10">
        <f>'Data Entry'!D58</f>
        <v>6.5</v>
      </c>
      <c r="E58" s="10">
        <f>'Data Entry'!E58</f>
        <v>0</v>
      </c>
      <c r="F58" s="10">
        <f>'Data Entry'!F58</f>
        <v>3.1700000000000004</v>
      </c>
      <c r="G58" s="10">
        <f>'Data Entry'!G58</f>
        <v>5.9</v>
      </c>
      <c r="H58" s="10">
        <f>'Data Entry'!H58</f>
        <v>2308.7999999999997</v>
      </c>
      <c r="I58" s="10">
        <f>'Data Entry'!I58</f>
        <v>1.1054612312907581</v>
      </c>
      <c r="J58" s="10">
        <f>'Data Entry'!J58</f>
        <v>4515</v>
      </c>
      <c r="K58" s="10">
        <f>'Data Entry'!K58</f>
        <v>2206.2000000000003</v>
      </c>
      <c r="L58">
        <f>'Data Entry'!L58</f>
        <v>2.161797236346922</v>
      </c>
      <c r="M58">
        <f>'Data Entry'!M58</f>
        <v>1.0563360050561639</v>
      </c>
      <c r="N58" s="13">
        <f>'Data Entry'!N58</f>
        <v>1.3223292492137635</v>
      </c>
      <c r="O58" s="15">
        <f>'Data Entry'!O58</f>
        <v>1.9544337775360348</v>
      </c>
      <c r="P58" s="15">
        <f>'Data Entry'!P58</f>
        <v>94.731000000000009</v>
      </c>
      <c r="Q58" s="15">
        <f>'Data Entry'!Q58</f>
        <v>0.53244458464205346</v>
      </c>
      <c r="R58" s="15">
        <f>'Data Entry'!R58</f>
        <v>-1</v>
      </c>
      <c r="S58" s="15">
        <f>'Data Entry'!S58</f>
        <v>-1</v>
      </c>
      <c r="T58" s="15" t="str">
        <f>IF('Data Entry'!T58=-1,"",'Data Entry'!T58)</f>
        <v/>
      </c>
      <c r="U58" s="15" t="str">
        <f>IF('Data Entry'!U58=-1,"",'Data Entry'!U58)</f>
        <v/>
      </c>
      <c r="V58" s="15">
        <f>IF('Data Entry'!V58=-99,"",'Data Entry'!V58)</f>
        <v>32.071050294183401</v>
      </c>
      <c r="W58" s="15">
        <f>IF('Data Entry'!W58=-99,"",'Data Entry'!W58)</f>
        <v>36.863949382432779</v>
      </c>
      <c r="X58" s="15">
        <f>'Data Entry'!X58</f>
        <v>0.90362690964782089</v>
      </c>
      <c r="Y58" s="15">
        <f>'Data Entry'!Y58</f>
        <v>85.601480777847726</v>
      </c>
      <c r="Z58" s="15">
        <f>'Data Entry'!Z58</f>
        <v>197.84948274000001</v>
      </c>
      <c r="AA58" s="15" t="str">
        <f>IF('Data Entry'!AA58=-99,"",'Data Entry'!AA58)</f>
        <v/>
      </c>
      <c r="AB58" s="15" t="str">
        <f>IF('Data Entry'!AB58=-99,"",'Data Entry'!AB58)</f>
        <v/>
      </c>
      <c r="AC58" s="15">
        <f>'Data Entry'!AC58</f>
        <v>178.78211666376609</v>
      </c>
    </row>
    <row r="59" spans="2:29" ht="13.8" customHeight="1" x14ac:dyDescent="0.25">
      <c r="B59" s="10">
        <f>'Data Entry'!B59</f>
        <v>44</v>
      </c>
      <c r="C59" s="10">
        <f>'Data Entry'!C59</f>
        <v>4.0999999999999996</v>
      </c>
      <c r="D59" s="10">
        <f>'Data Entry'!D59</f>
        <v>5.4</v>
      </c>
      <c r="E59" s="10">
        <f>'Data Entry'!E59</f>
        <v>0</v>
      </c>
      <c r="F59" s="10">
        <f>'Data Entry'!F59</f>
        <v>4.2749999999999995</v>
      </c>
      <c r="G59" s="10">
        <f>'Data Entry'!G59</f>
        <v>4.8000000000000007</v>
      </c>
      <c r="H59" s="10">
        <f>'Data Entry'!H59</f>
        <v>2371.1999999999998</v>
      </c>
      <c r="I59" s="10">
        <f>'Data Entry'!I59</f>
        <v>1.135338561866184</v>
      </c>
      <c r="J59" s="10">
        <f>'Data Entry'!J59</f>
        <v>4620</v>
      </c>
      <c r="K59" s="10">
        <f>'Data Entry'!K59</f>
        <v>2248.8000000000002</v>
      </c>
      <c r="L59">
        <f>'Data Entry'!L59</f>
        <v>2.212071590680571</v>
      </c>
      <c r="M59">
        <f>'Data Entry'!M59</f>
        <v>1.0767330288143873</v>
      </c>
      <c r="N59" s="13">
        <f>'Data Entry'!N59</f>
        <v>0.16721548177884304</v>
      </c>
      <c r="O59" s="15">
        <f>'Data Entry'!O59</f>
        <v>2.9159144877267869</v>
      </c>
      <c r="P59" s="15">
        <f>'Data Entry'!P59</f>
        <v>18.217500000000044</v>
      </c>
      <c r="Q59" s="15">
        <f>'Data Entry'!Q59</f>
        <v>0.76672537138761243</v>
      </c>
      <c r="R59" s="15">
        <f>'Data Entry'!R59</f>
        <v>1.4842004742529347</v>
      </c>
      <c r="S59" s="15">
        <f>'Data Entry'!S59</f>
        <v>1.8007020928181894</v>
      </c>
      <c r="T59" s="15">
        <f>IF('Data Entry'!T59=-1,"",'Data Entry'!T59)</f>
        <v>0.37949993085634137</v>
      </c>
      <c r="U59" s="15">
        <f>IF('Data Entry'!U59=-1,"",'Data Entry'!U59)</f>
        <v>0.31396614381338156</v>
      </c>
      <c r="V59" s="15" t="str">
        <f>IF('Data Entry'!V59=-99,"",'Data Entry'!V59)</f>
        <v/>
      </c>
      <c r="W59" s="15" t="str">
        <f>IF('Data Entry'!W59=-99,"",'Data Entry'!W59)</f>
        <v/>
      </c>
      <c r="X59" s="15">
        <f>'Data Entry'!X59</f>
        <v>1.2368684895040118</v>
      </c>
      <c r="Y59" s="15">
        <f>'Data Entry'!Y59</f>
        <v>22.53265170753939</v>
      </c>
      <c r="Z59" s="15">
        <f>'Data Entry'!Z59</f>
        <v>38.04797745000009</v>
      </c>
      <c r="AA59" s="15">
        <f>IF('Data Entry'!AA59=-99,"",'Data Entry'!AA59)</f>
        <v>792.60078559070314</v>
      </c>
      <c r="AB59" s="15">
        <f>IF('Data Entry'!AB59=-99,"",'Data Entry'!AB59)</f>
        <v>655.73084999999992</v>
      </c>
      <c r="AC59" s="15">
        <f>'Data Entry'!AC59</f>
        <v>47.060344397264316</v>
      </c>
    </row>
    <row r="60" spans="2:29" ht="13.8" customHeight="1" x14ac:dyDescent="0.25">
      <c r="B60" s="10">
        <f>'Data Entry'!B60</f>
        <v>45</v>
      </c>
      <c r="C60" s="10">
        <f>'Data Entry'!C60</f>
        <v>3.3</v>
      </c>
      <c r="D60" s="10">
        <f>'Data Entry'!D60</f>
        <v>5.2</v>
      </c>
      <c r="E60" s="10">
        <f>'Data Entry'!E60</f>
        <v>0</v>
      </c>
      <c r="F60" s="10">
        <f>'Data Entry'!F60</f>
        <v>3.4450000000000003</v>
      </c>
      <c r="G60" s="10">
        <f>'Data Entry'!G60</f>
        <v>4.6000000000000005</v>
      </c>
      <c r="H60" s="10">
        <f>'Data Entry'!H60</f>
        <v>2433.6</v>
      </c>
      <c r="I60" s="10">
        <f>'Data Entry'!I60</f>
        <v>1.1652158924416098</v>
      </c>
      <c r="J60" s="10">
        <f>'Data Entry'!J60</f>
        <v>4725</v>
      </c>
      <c r="K60" s="10">
        <f>'Data Entry'!K60</f>
        <v>2291.4</v>
      </c>
      <c r="L60">
        <f>'Data Entry'!L60</f>
        <v>2.2623459450142205</v>
      </c>
      <c r="M60">
        <f>'Data Entry'!M60</f>
        <v>1.0971300525726106</v>
      </c>
      <c r="N60" s="13">
        <f>'Data Entry'!N60</f>
        <v>0.50662691970292983</v>
      </c>
      <c r="O60" s="15">
        <f>'Data Entry'!O60</f>
        <v>2.0779524744697566</v>
      </c>
      <c r="P60" s="15">
        <f>'Data Entry'!P60</f>
        <v>40.078500000000012</v>
      </c>
      <c r="Q60" s="15">
        <f>'Data Entry'!Q60</f>
        <v>0.56553641061739579</v>
      </c>
      <c r="R60" s="15">
        <f>'Data Entry'!R60</f>
        <v>1.057677809505106</v>
      </c>
      <c r="S60" s="15">
        <f>'Data Entry'!S60</f>
        <v>1.0614627524907041</v>
      </c>
      <c r="T60" s="15">
        <f>IF('Data Entry'!T60=-1,"",'Data Entry'!T60)</f>
        <v>0.25318490583089148</v>
      </c>
      <c r="U60" s="15">
        <f>IF('Data Entry'!U60=-1,"",'Data Entry'!U60)</f>
        <v>0.22797841075583905</v>
      </c>
      <c r="V60" s="15" t="str">
        <f>IF('Data Entry'!V60=-99,"",'Data Entry'!V60)</f>
        <v/>
      </c>
      <c r="W60" s="15" t="str">
        <f>IF('Data Entry'!W60=-99,"",'Data Entry'!W60)</f>
        <v/>
      </c>
      <c r="X60" s="15">
        <f>'Data Entry'!X60</f>
        <v>0.88962004064712474</v>
      </c>
      <c r="Y60" s="15">
        <f>'Data Entry'!Y60</f>
        <v>35.654636799075803</v>
      </c>
      <c r="Z60" s="15">
        <f>'Data Entry'!Z60</f>
        <v>83.705550390000013</v>
      </c>
      <c r="AA60" s="15">
        <f>IF('Data Entry'!AA60=-99,"",'Data Entry'!AA60)</f>
        <v>528.78680322405012</v>
      </c>
      <c r="AB60" s="15">
        <f>IF('Data Entry'!AB60=-99,"",'Data Entry'!AB60)</f>
        <v>476.14203000000009</v>
      </c>
      <c r="AC60" s="15">
        <f>'Data Entry'!AC60</f>
        <v>74.466135140341777</v>
      </c>
    </row>
    <row r="61" spans="2:29" ht="13.8" customHeight="1" x14ac:dyDescent="0.25">
      <c r="B61" s="10">
        <f>'Data Entry'!B61</f>
        <v>46</v>
      </c>
      <c r="C61" s="10">
        <f>'Data Entry'!C61</f>
        <v>4.2</v>
      </c>
      <c r="D61" s="10">
        <f>'Data Entry'!D61</f>
        <v>7.5</v>
      </c>
      <c r="E61" s="10">
        <f>'Data Entry'!E61</f>
        <v>0</v>
      </c>
      <c r="F61" s="10">
        <f>'Data Entry'!F61</f>
        <v>4.2750000000000012</v>
      </c>
      <c r="G61" s="10">
        <f>'Data Entry'!G61</f>
        <v>6.9</v>
      </c>
      <c r="H61" s="10">
        <f>'Data Entry'!H61</f>
        <v>2496</v>
      </c>
      <c r="I61" s="10">
        <f>'Data Entry'!I61</f>
        <v>1.1950932230170359</v>
      </c>
      <c r="J61" s="10">
        <f>'Data Entry'!J61</f>
        <v>4830</v>
      </c>
      <c r="K61" s="10">
        <f>'Data Entry'!K61</f>
        <v>2334</v>
      </c>
      <c r="L61">
        <f>'Data Entry'!L61</f>
        <v>2.3126202993478699</v>
      </c>
      <c r="M61">
        <f>'Data Entry'!M61</f>
        <v>1.117527076330834</v>
      </c>
      <c r="N61" s="13">
        <f>'Data Entry'!N61</f>
        <v>0.85229852397396688</v>
      </c>
      <c r="O61" s="15">
        <f>'Data Entry'!O61</f>
        <v>2.7560019280205665</v>
      </c>
      <c r="P61" s="15">
        <f>'Data Entry'!P61</f>
        <v>91.087499999999977</v>
      </c>
      <c r="Q61" s="15">
        <f>'Data Entry'!Q61</f>
        <v>0.7309706578376004</v>
      </c>
      <c r="R61" s="15">
        <f>'Data Entry'!R61</f>
        <v>1.4028049813624683</v>
      </c>
      <c r="S61" s="15">
        <f>'Data Entry'!S61</f>
        <v>1.6490326455715911</v>
      </c>
      <c r="T61" s="15">
        <f>IF('Data Entry'!T61=-1,"",'Data Entry'!T61)</f>
        <v>0.36706471334384583</v>
      </c>
      <c r="U61" s="15">
        <f>IF('Data Entry'!U61=-1,"",'Data Entry'!U61)</f>
        <v>0.30799067769829652</v>
      </c>
      <c r="V61" s="15" t="str">
        <f>IF('Data Entry'!V61=-99,"",'Data Entry'!V61)</f>
        <v/>
      </c>
      <c r="W61" s="15" t="str">
        <f>IF('Data Entry'!W61=-99,"",'Data Entry'!W61)</f>
        <v/>
      </c>
      <c r="X61" s="15">
        <f>'Data Entry'!X61</f>
        <v>1.2002421580043234</v>
      </c>
      <c r="Y61" s="15">
        <f>'Data Entry'!Y61</f>
        <v>109.32705756721879</v>
      </c>
      <c r="Z61" s="15">
        <f>'Data Entry'!Z61</f>
        <v>190.23988724999995</v>
      </c>
      <c r="AA61" s="15">
        <f>IF('Data Entry'!AA61=-99,"",'Data Entry'!AA61)</f>
        <v>766.62933640715573</v>
      </c>
      <c r="AB61" s="15">
        <f>IF('Data Entry'!AB61=-99,"",'Data Entry'!AB61)</f>
        <v>643.25085000000024</v>
      </c>
      <c r="AC61" s="15">
        <f>'Data Entry'!AC61</f>
        <v>228.33393281143913</v>
      </c>
    </row>
    <row r="62" spans="2:29" ht="13.8" customHeight="1" x14ac:dyDescent="0.25">
      <c r="B62" s="10">
        <f>'Data Entry'!B62</f>
        <v>47</v>
      </c>
      <c r="C62" s="10">
        <f>'Data Entry'!C62</f>
        <v>12</v>
      </c>
      <c r="D62" s="10">
        <f>'Data Entry'!D62</f>
        <v>19.5</v>
      </c>
      <c r="E62" s="10">
        <f>'Data Entry'!E62</f>
        <v>0</v>
      </c>
      <c r="F62" s="10">
        <f>'Data Entry'!F62</f>
        <v>11.865</v>
      </c>
      <c r="G62" s="10">
        <f>'Data Entry'!G62</f>
        <v>18.899999999999999</v>
      </c>
      <c r="H62" s="10">
        <f>'Data Entry'!H62</f>
        <v>2558.4</v>
      </c>
      <c r="I62" s="10">
        <f>'Data Entry'!I62</f>
        <v>1.2249705535924618</v>
      </c>
      <c r="J62" s="10">
        <f>'Data Entry'!J62</f>
        <v>4935</v>
      </c>
      <c r="K62" s="10">
        <f>'Data Entry'!K62</f>
        <v>2376.6</v>
      </c>
      <c r="L62">
        <f>'Data Entry'!L62</f>
        <v>2.3628946536815194</v>
      </c>
      <c r="M62">
        <f>'Data Entry'!M62</f>
        <v>1.1379241000890574</v>
      </c>
      <c r="N62" s="13">
        <f>'Data Entry'!N62</f>
        <v>0.6611823806911804</v>
      </c>
      <c r="O62" s="15">
        <f>'Data Entry'!O62</f>
        <v>9.3503858874021724</v>
      </c>
      <c r="P62" s="15">
        <f>'Data Entry'!P62</f>
        <v>244.11449999999996</v>
      </c>
      <c r="Q62" s="15">
        <f>'Data Entry'!Q62</f>
        <v>1.7633442656962117</v>
      </c>
      <c r="R62" s="15">
        <f>'Data Entry'!R62</f>
        <v>4.7593464166877055</v>
      </c>
      <c r="S62" s="15">
        <f>'Data Entry'!S62</f>
        <v>11.088869704221958</v>
      </c>
      <c r="T62" s="15">
        <f>IF('Data Entry'!T62=-1,"",'Data Entry'!T62)</f>
        <v>1.7210179489658495</v>
      </c>
      <c r="U62" s="15">
        <f>IF('Data Entry'!U62=-1,"",'Data Entry'!U62)</f>
        <v>1.064002944640754</v>
      </c>
      <c r="V62" s="15" t="str">
        <f>IF('Data Entry'!V62=-99,"",'Data Entry'!V62)</f>
        <v/>
      </c>
      <c r="W62" s="15" t="str">
        <f>IF('Data Entry'!W62=-99,"",'Data Entry'!W62)</f>
        <v/>
      </c>
      <c r="X62" s="15">
        <f>'Data Entry'!X62</f>
        <v>2.4314254090464673</v>
      </c>
      <c r="Y62" s="15">
        <f>'Data Entry'!Y62</f>
        <v>593.54619801667377</v>
      </c>
      <c r="Z62" s="15">
        <f>'Data Entry'!Z62</f>
        <v>509.84289782999991</v>
      </c>
      <c r="AA62" s="15">
        <f>IF('Data Entry'!AA62=-99,"",'Data Entry'!AA62)</f>
        <v>3594.4148271331351</v>
      </c>
      <c r="AB62" s="15">
        <f>IF('Data Entry'!AB62=-99,"",'Data Entry'!AB62)</f>
        <v>2222.2127100000002</v>
      </c>
      <c r="AC62" s="15">
        <f>'Data Entry'!AC62</f>
        <v>1239.6449764057438</v>
      </c>
    </row>
    <row r="63" spans="2:29" ht="13.8" customHeight="1" x14ac:dyDescent="0.25">
      <c r="B63" s="10">
        <f>'Data Entry'!B63</f>
        <v>48</v>
      </c>
      <c r="C63" s="10">
        <f>'Data Entry'!C63</f>
        <v>17.8</v>
      </c>
      <c r="D63" s="10">
        <f>'Data Entry'!D63</f>
        <v>24.4</v>
      </c>
      <c r="E63" s="10">
        <f>'Data Entry'!E63</f>
        <v>0</v>
      </c>
      <c r="F63" s="10">
        <f>'Data Entry'!F63</f>
        <v>17.71</v>
      </c>
      <c r="G63" s="10">
        <f>'Data Entry'!G63</f>
        <v>23.799999999999997</v>
      </c>
      <c r="H63" s="10">
        <f>'Data Entry'!H63</f>
        <v>2620.7999999999997</v>
      </c>
      <c r="I63" s="10">
        <f>'Data Entry'!I63</f>
        <v>1.2548478841678876</v>
      </c>
      <c r="J63" s="10">
        <f>'Data Entry'!J63</f>
        <v>5040</v>
      </c>
      <c r="K63" s="10">
        <f>'Data Entry'!K63</f>
        <v>2419.2000000000003</v>
      </c>
      <c r="L63">
        <f>'Data Entry'!L63</f>
        <v>2.4131690080151684</v>
      </c>
      <c r="M63">
        <f>'Data Entry'!M63</f>
        <v>1.158321123847281</v>
      </c>
      <c r="N63" s="13">
        <f>'Data Entry'!N63</f>
        <v>0.37009685216708393</v>
      </c>
      <c r="O63" s="15">
        <f>'Data Entry'!O63</f>
        <v>14.206036458333333</v>
      </c>
      <c r="P63" s="15">
        <f>'Data Entry'!P63</f>
        <v>211.32299999999989</v>
      </c>
      <c r="Q63" s="15">
        <f>'Data Entry'!Q63</f>
        <v>2.2767318582548941</v>
      </c>
      <c r="R63" s="15">
        <f>'Data Entry'!R63</f>
        <v>7.2308725572916668</v>
      </c>
      <c r="S63" s="15">
        <f>'Data Entry'!S63</f>
        <v>21.293692080699856</v>
      </c>
      <c r="T63" s="15">
        <f>IF('Data Entry'!T63=-1,"",'Data Entry'!T63)</f>
        <v>2.9549852597936708</v>
      </c>
      <c r="U63" s="15">
        <f>IF('Data Entry'!U63=-1,"",'Data Entry'!U63)</f>
        <v>1.6455152115832115</v>
      </c>
      <c r="V63" s="15" t="str">
        <f>IF('Data Entry'!V63=-99,"",'Data Entry'!V63)</f>
        <v/>
      </c>
      <c r="W63" s="15" t="str">
        <f>IF('Data Entry'!W63=-99,"",'Data Entry'!W63)</f>
        <v/>
      </c>
      <c r="X63" s="15">
        <f>'Data Entry'!X63</f>
        <v>2.8323909763030235</v>
      </c>
      <c r="Y63" s="15">
        <f>'Data Entry'!Y63</f>
        <v>598.54935828528357</v>
      </c>
      <c r="Z63" s="15">
        <f>'Data Entry'!Z63</f>
        <v>441.35653841999977</v>
      </c>
      <c r="AA63" s="15">
        <f>IF('Data Entry'!AA63=-99,"",'Data Entry'!AA63)</f>
        <v>6171.6049144894732</v>
      </c>
      <c r="AB63" s="15">
        <f>IF('Data Entry'!AB63=-99,"",'Data Entry'!AB63)</f>
        <v>3436.7243400000002</v>
      </c>
      <c r="AC63" s="15">
        <f>'Data Entry'!AC63</f>
        <v>1250.0942767531462</v>
      </c>
    </row>
    <row r="64" spans="2:29" ht="13.8" customHeight="1" x14ac:dyDescent="0.25">
      <c r="B64" s="10">
        <f>'Data Entry'!B64</f>
        <v>49</v>
      </c>
      <c r="C64" s="10">
        <f>'Data Entry'!C64</f>
        <v>15.6</v>
      </c>
      <c r="D64" s="10">
        <f>'Data Entry'!D64</f>
        <v>20.6</v>
      </c>
      <c r="E64" s="10">
        <f>'Data Entry'!E64</f>
        <v>0</v>
      </c>
      <c r="F64" s="10">
        <f>'Data Entry'!F64</f>
        <v>15.59</v>
      </c>
      <c r="G64" s="10">
        <f>'Data Entry'!G64</f>
        <v>20</v>
      </c>
      <c r="H64" s="10">
        <f>'Data Entry'!H64</f>
        <v>2683.2</v>
      </c>
      <c r="I64" s="10">
        <f>'Data Entry'!I64</f>
        <v>1.2847252147433135</v>
      </c>
      <c r="J64" s="10">
        <f>'Data Entry'!J64</f>
        <v>5145</v>
      </c>
      <c r="K64" s="10">
        <f>'Data Entry'!K64</f>
        <v>2461.8000000000002</v>
      </c>
      <c r="L64">
        <f>'Data Entry'!L64</f>
        <v>2.4634433623488179</v>
      </c>
      <c r="M64">
        <f>'Data Entry'!M64</f>
        <v>1.1787181476055044</v>
      </c>
      <c r="N64" s="13">
        <f>'Data Entry'!N64</f>
        <v>0.30827789512614168</v>
      </c>
      <c r="O64" s="15">
        <f>'Data Entry'!O64</f>
        <v>12.136298074579575</v>
      </c>
      <c r="P64" s="15">
        <f>'Data Entry'!P64</f>
        <v>153.02700000000002</v>
      </c>
      <c r="Q64" s="15">
        <f>'Data Entry'!Q64</f>
        <v>2.0715151318245972</v>
      </c>
      <c r="R64" s="15">
        <f>'Data Entry'!R64</f>
        <v>6.1773757199610042</v>
      </c>
      <c r="S64" s="15">
        <f>'Data Entry'!S64</f>
        <v>16.655885724059083</v>
      </c>
      <c r="T64" s="15">
        <f>IF('Data Entry'!T64=-1,"",'Data Entry'!T64)</f>
        <v>2.4697497451573591</v>
      </c>
      <c r="U64" s="15">
        <f>IF('Data Entry'!U64=-1,"",'Data Entry'!U64)</f>
        <v>1.4305274785256687</v>
      </c>
      <c r="V64" s="15" t="str">
        <f>IF('Data Entry'!V64=-99,"",'Data Entry'!V64)</f>
        <v/>
      </c>
      <c r="W64" s="15" t="str">
        <f>IF('Data Entry'!W64=-99,"",'Data Entry'!W64)</f>
        <v/>
      </c>
      <c r="X64" s="15">
        <f>'Data Entry'!X64</f>
        <v>2.683307991070853</v>
      </c>
      <c r="Y64" s="15">
        <f>'Data Entry'!Y64</f>
        <v>410.61857194959947</v>
      </c>
      <c r="Z64" s="15">
        <f>'Data Entry'!Z64</f>
        <v>319.60301057999999</v>
      </c>
      <c r="AA64" s="15">
        <f>IF('Data Entry'!AA64=-99,"",'Data Entry'!AA64)</f>
        <v>5158.1711327509511</v>
      </c>
      <c r="AB64" s="15">
        <f>IF('Data Entry'!AB64=-99,"",'Data Entry'!AB64)</f>
        <v>2987.7138600000003</v>
      </c>
      <c r="AC64" s="15">
        <f>'Data Entry'!AC64</f>
        <v>857.59331225961648</v>
      </c>
    </row>
    <row r="65" spans="2:29" ht="13.8" customHeight="1" x14ac:dyDescent="0.25">
      <c r="B65" s="10">
        <f>'Data Entry'!B65</f>
        <v>50</v>
      </c>
      <c r="C65" s="10">
        <f>'Data Entry'!C65</f>
        <v>17.2</v>
      </c>
      <c r="D65" s="10">
        <f>'Data Entry'!D65</f>
        <v>21.5</v>
      </c>
      <c r="E65" s="10">
        <f>'Data Entry'!E65</f>
        <v>0</v>
      </c>
      <c r="F65" s="10">
        <f>'Data Entry'!F65</f>
        <v>17.225000000000001</v>
      </c>
      <c r="G65" s="10">
        <f>'Data Entry'!G65</f>
        <v>20.9</v>
      </c>
      <c r="H65" s="10">
        <f>'Data Entry'!H65</f>
        <v>2745.6</v>
      </c>
      <c r="I65" s="10">
        <f>'Data Entry'!I65</f>
        <v>1.3146025453187393</v>
      </c>
      <c r="J65" s="10">
        <f>'Data Entry'!J65</f>
        <v>5250</v>
      </c>
      <c r="K65" s="10">
        <f>'Data Entry'!K65</f>
        <v>2504.4</v>
      </c>
      <c r="L65">
        <f>'Data Entry'!L65</f>
        <v>2.5137177166824674</v>
      </c>
      <c r="M65">
        <f>'Data Entry'!M65</f>
        <v>1.1991151713637278</v>
      </c>
      <c r="N65" s="13">
        <f>'Data Entry'!N65</f>
        <v>0.23098103051591048</v>
      </c>
      <c r="O65" s="15">
        <f>'Data Entry'!O65</f>
        <v>13.268448131288933</v>
      </c>
      <c r="P65" s="15">
        <f>'Data Entry'!P65</f>
        <v>127.52249999999991</v>
      </c>
      <c r="Q65" s="15">
        <f>'Data Entry'!Q65</f>
        <v>2.1858810539513094</v>
      </c>
      <c r="R65" s="15">
        <f>'Data Entry'!R65</f>
        <v>6.7536400988260663</v>
      </c>
      <c r="S65" s="15">
        <f>'Data Entry'!S65</f>
        <v>19.142233573924344</v>
      </c>
      <c r="T65" s="15">
        <f>IF('Data Entry'!T65=-1,"",'Data Entry'!T65)</f>
        <v>2.808802789811411</v>
      </c>
      <c r="U65" s="15">
        <f>IF('Data Entry'!U65=-1,"",'Data Entry'!U65)</f>
        <v>1.5910397454681262</v>
      </c>
      <c r="V65" s="15" t="str">
        <f>IF('Data Entry'!V65=-99,"",'Data Entry'!V65)</f>
        <v/>
      </c>
      <c r="W65" s="15" t="str">
        <f>IF('Data Entry'!W65=-99,"",'Data Entry'!W65)</f>
        <v/>
      </c>
      <c r="X65" s="15">
        <f>'Data Entry'!X65</f>
        <v>2.7677478856804276</v>
      </c>
      <c r="Y65" s="15">
        <f>'Data Entry'!Y65</f>
        <v>352.95012975168208</v>
      </c>
      <c r="Z65" s="15">
        <f>'Data Entry'!Z65</f>
        <v>266.33584214999979</v>
      </c>
      <c r="AA65" s="15">
        <f>IF('Data Entry'!AA65=-99,"",'Data Entry'!AA65)</f>
        <v>5866.2969786327239</v>
      </c>
      <c r="AB65" s="15">
        <f>IF('Data Entry'!AB65=-99,"",'Data Entry'!AB65)</f>
        <v>3322.9501500000001</v>
      </c>
      <c r="AC65" s="15">
        <f>'Data Entry'!AC65</f>
        <v>737.15046399157814</v>
      </c>
    </row>
    <row r="66" spans="2:29" ht="13.8" customHeight="1" x14ac:dyDescent="0.25">
      <c r="B66" s="10">
        <f>'Data Entry'!B66</f>
        <v>51</v>
      </c>
      <c r="C66" s="10">
        <f>'Data Entry'!C66</f>
        <v>18.399999999999999</v>
      </c>
      <c r="D66" s="10">
        <f>'Data Entry'!D66</f>
        <v>23.8</v>
      </c>
      <c r="E66" s="10">
        <f>'Data Entry'!E66</f>
        <v>0</v>
      </c>
      <c r="F66" s="10">
        <f>'Data Entry'!F66</f>
        <v>18.369999999999997</v>
      </c>
      <c r="G66" s="10">
        <f>'Data Entry'!G66</f>
        <v>23.2</v>
      </c>
      <c r="H66" s="10">
        <f>'Data Entry'!H66</f>
        <v>2808</v>
      </c>
      <c r="I66" s="10">
        <f>'Data Entry'!I66</f>
        <v>1.3444798758941654</v>
      </c>
      <c r="J66" s="10">
        <f>'Data Entry'!J66</f>
        <v>5355</v>
      </c>
      <c r="K66" s="10">
        <f>'Data Entry'!K66</f>
        <v>2547</v>
      </c>
      <c r="L66">
        <f>'Data Entry'!L66</f>
        <v>2.5639920710161164</v>
      </c>
      <c r="M66">
        <f>'Data Entry'!M66</f>
        <v>1.2195121951219512</v>
      </c>
      <c r="N66" s="13">
        <f>'Data Entry'!N66</f>
        <v>0.28369177357239006</v>
      </c>
      <c r="O66" s="15">
        <f>'Data Entry'!O66</f>
        <v>13.960926501766782</v>
      </c>
      <c r="P66" s="15">
        <f>'Data Entry'!P66</f>
        <v>167.60100000000008</v>
      </c>
      <c r="Q66" s="15">
        <f>'Data Entry'!Q66</f>
        <v>2.2532958280160003</v>
      </c>
      <c r="R66" s="15">
        <f>'Data Entry'!R66</f>
        <v>7.1061115893992923</v>
      </c>
      <c r="S66" s="15">
        <f>'Data Entry'!S66</f>
        <v>20.723324250310224</v>
      </c>
      <c r="T66" s="15">
        <f>IF('Data Entry'!T66=-1,"",'Data Entry'!T66)</f>
        <v>3.0441365864657115</v>
      </c>
      <c r="U66" s="15">
        <f>IF('Data Entry'!U66=-1,"",'Data Entry'!U66)</f>
        <v>1.7025520124105831</v>
      </c>
      <c r="V66" s="15" t="str">
        <f>IF('Data Entry'!V66=-99,"",'Data Entry'!V66)</f>
        <v/>
      </c>
      <c r="W66" s="15" t="str">
        <f>IF('Data Entry'!W66=-99,"",'Data Entry'!W66)</f>
        <v/>
      </c>
      <c r="X66" s="15">
        <f>'Data Entry'!X66</f>
        <v>2.8159130447836889</v>
      </c>
      <c r="Y66" s="15">
        <f>'Data Entry'!Y66</f>
        <v>471.94984221879128</v>
      </c>
      <c r="Z66" s="15">
        <f>'Data Entry'!Z66</f>
        <v>350.04139254000017</v>
      </c>
      <c r="AA66" s="15">
        <f>IF('Data Entry'!AA66=-99,"",'Data Entry'!AA66)</f>
        <v>6357.8010262970965</v>
      </c>
      <c r="AB66" s="15">
        <f>IF('Data Entry'!AB66=-99,"",'Data Entry'!AB66)</f>
        <v>3555.8479799999991</v>
      </c>
      <c r="AC66" s="15">
        <f>'Data Entry'!AC66</f>
        <v>985.68612346763427</v>
      </c>
    </row>
    <row r="67" spans="2:29" ht="13.8" customHeight="1" x14ac:dyDescent="0.25">
      <c r="B67" s="10">
        <f>'Data Entry'!B67</f>
        <v>52</v>
      </c>
      <c r="C67" s="10">
        <f>'Data Entry'!C67</f>
        <v>18</v>
      </c>
      <c r="D67" s="10">
        <f>'Data Entry'!D67</f>
        <v>23.2</v>
      </c>
      <c r="E67" s="10">
        <f>'Data Entry'!E67</f>
        <v>0</v>
      </c>
      <c r="F67" s="10">
        <f>'Data Entry'!F67</f>
        <v>17.98</v>
      </c>
      <c r="G67" s="10">
        <f>'Data Entry'!G67</f>
        <v>22.599999999999998</v>
      </c>
      <c r="H67" s="10">
        <f>'Data Entry'!H67</f>
        <v>2870.4</v>
      </c>
      <c r="I67" s="10">
        <f>'Data Entry'!I67</f>
        <v>1.3743572064695913</v>
      </c>
      <c r="J67" s="10">
        <f>'Data Entry'!J67</f>
        <v>5460</v>
      </c>
      <c r="K67" s="10">
        <f>'Data Entry'!K67</f>
        <v>2589.6</v>
      </c>
      <c r="L67">
        <f>'Data Entry'!L67</f>
        <v>2.6142664253497658</v>
      </c>
      <c r="M67">
        <f>'Data Entry'!M67</f>
        <v>1.2399092188801746</v>
      </c>
      <c r="N67" s="13">
        <f>'Data Entry'!N67</f>
        <v>0.2782186788818532</v>
      </c>
      <c r="O67" s="15">
        <f>'Data Entry'!O67</f>
        <v>13.392627896200187</v>
      </c>
      <c r="P67" s="15">
        <f>'Data Entry'!P67</f>
        <v>160.31399999999994</v>
      </c>
      <c r="Q67" s="15">
        <f>'Data Entry'!Q67</f>
        <v>2.1981051795562787</v>
      </c>
      <c r="R67" s="15">
        <f>'Data Entry'!R67</f>
        <v>6.8168475991658957</v>
      </c>
      <c r="S67" s="15">
        <f>'Data Entry'!S67</f>
        <v>19.422443135770081</v>
      </c>
      <c r="T67" s="15">
        <f>IF('Data Entry'!T67=-1,"",'Data Entry'!T67)</f>
        <v>2.9383757310013814</v>
      </c>
      <c r="U67" s="15">
        <f>IF('Data Entry'!U67=-1,"",'Data Entry'!U67)</f>
        <v>1.6605642793530411</v>
      </c>
      <c r="V67" s="15" t="str">
        <f>IF('Data Entry'!V67=-99,"",'Data Entry'!V67)</f>
        <v/>
      </c>
      <c r="W67" s="15" t="str">
        <f>IF('Data Entry'!W67=-99,"",'Data Entry'!W67)</f>
        <v/>
      </c>
      <c r="X67" s="15">
        <f>'Data Entry'!X67</f>
        <v>2.7765674493777772</v>
      </c>
      <c r="Y67" s="15">
        <f>'Data Entry'!Y67</f>
        <v>445.12263407954879</v>
      </c>
      <c r="Z67" s="15">
        <f>'Data Entry'!Z67</f>
        <v>334.82220155999983</v>
      </c>
      <c r="AA67" s="15">
        <f>IF('Data Entry'!AA67=-99,"",'Data Entry'!AA67)</f>
        <v>6136.9152492256253</v>
      </c>
      <c r="AB67" s="15">
        <f>IF('Data Entry'!AB67=-99,"",'Data Entry'!AB67)</f>
        <v>3468.1549200000004</v>
      </c>
      <c r="AC67" s="15">
        <f>'Data Entry'!AC67</f>
        <v>929.65642618050072</v>
      </c>
    </row>
    <row r="68" spans="2:29" ht="13.8" customHeight="1" x14ac:dyDescent="0.25">
      <c r="B68" s="10">
        <f>'Data Entry'!B68</f>
        <v>53</v>
      </c>
      <c r="C68" s="10">
        <f>'Data Entry'!C68</f>
        <v>19.600000000000001</v>
      </c>
      <c r="D68" s="10">
        <f>'Data Entry'!D68</f>
        <v>26.7</v>
      </c>
      <c r="E68" s="10">
        <f>'Data Entry'!E68</f>
        <v>0</v>
      </c>
      <c r="F68" s="10">
        <f>'Data Entry'!F68</f>
        <v>19.485000000000003</v>
      </c>
      <c r="G68" s="10">
        <f>'Data Entry'!G68</f>
        <v>26.099999999999998</v>
      </c>
      <c r="H68" s="10">
        <f>'Data Entry'!H68</f>
        <v>2932.7999999999997</v>
      </c>
      <c r="I68" s="10">
        <f>'Data Entry'!I68</f>
        <v>1.4042345370450169</v>
      </c>
      <c r="J68" s="10">
        <f>'Data Entry'!J68</f>
        <v>5565</v>
      </c>
      <c r="K68" s="10">
        <f>'Data Entry'!K68</f>
        <v>2632.2000000000003</v>
      </c>
      <c r="L68">
        <f>'Data Entry'!L68</f>
        <v>2.6645407796834153</v>
      </c>
      <c r="M68">
        <f>'Data Entry'!M68</f>
        <v>1.2603062426383982</v>
      </c>
      <c r="N68" s="13">
        <f>'Data Entry'!N68</f>
        <v>0.36585840425579463</v>
      </c>
      <c r="O68" s="15">
        <f>'Data Entry'!O68</f>
        <v>14.346326988830638</v>
      </c>
      <c r="P68" s="15">
        <f>'Data Entry'!P68</f>
        <v>229.54049999999984</v>
      </c>
      <c r="Q68" s="15">
        <f>'Data Entry'!Q68</f>
        <v>2.2900492858691903</v>
      </c>
      <c r="R68" s="15">
        <f>'Data Entry'!R68</f>
        <v>7.3022804373147947</v>
      </c>
      <c r="S68" s="15">
        <f>'Data Entry'!S68</f>
        <v>21.622641019606331</v>
      </c>
      <c r="T68" s="15">
        <f>IF('Data Entry'!T68=-1,"",'Data Entry'!T68)</f>
        <v>3.2548964771831006</v>
      </c>
      <c r="U68" s="15">
        <f>IF('Data Entry'!U68=-1,"",'Data Entry'!U68)</f>
        <v>1.8080765462954986</v>
      </c>
      <c r="V68" s="15" t="str">
        <f>IF('Data Entry'!V68=-99,"",'Data Entry'!V68)</f>
        <v/>
      </c>
      <c r="W68" s="15" t="str">
        <f>IF('Data Entry'!W68=-99,"",'Data Entry'!W68)</f>
        <v/>
      </c>
      <c r="X68" s="15">
        <f>'Data Entry'!X68</f>
        <v>2.8416947810982705</v>
      </c>
      <c r="Y68" s="15">
        <f>'Data Entry'!Y68</f>
        <v>652.28404090068705</v>
      </c>
      <c r="Z68" s="15">
        <f>'Data Entry'!Z68</f>
        <v>479.40451586999967</v>
      </c>
      <c r="AA68" s="15">
        <f>IF('Data Entry'!AA68=-99,"",'Data Entry'!AA68)</f>
        <v>6797.9814884559928</v>
      </c>
      <c r="AB68" s="15">
        <f>IF('Data Entry'!AB68=-99,"",'Data Entry'!AB68)</f>
        <v>3776.2401900000004</v>
      </c>
      <c r="AC68" s="15">
        <f>'Data Entry'!AC68</f>
        <v>1362.3213107827207</v>
      </c>
    </row>
    <row r="69" spans="2:29" ht="13.8" customHeight="1" x14ac:dyDescent="0.25">
      <c r="B69" s="10">
        <f>'Data Entry'!B69</f>
        <v>54</v>
      </c>
      <c r="C69" s="10">
        <f>'Data Entry'!C69</f>
        <v>19.2</v>
      </c>
      <c r="D69" s="10">
        <f>'Data Entry'!D69</f>
        <v>25</v>
      </c>
      <c r="E69" s="10">
        <f>'Data Entry'!E69</f>
        <v>0</v>
      </c>
      <c r="F69" s="10">
        <f>'Data Entry'!F69</f>
        <v>19.150000000000002</v>
      </c>
      <c r="G69" s="10">
        <f>'Data Entry'!G69</f>
        <v>24.4</v>
      </c>
      <c r="H69" s="10">
        <f>'Data Entry'!H69</f>
        <v>2995.2</v>
      </c>
      <c r="I69" s="10">
        <f>'Data Entry'!I69</f>
        <v>1.434111867620443</v>
      </c>
      <c r="J69" s="10">
        <f>'Data Entry'!J69</f>
        <v>5670</v>
      </c>
      <c r="K69" s="10">
        <f>'Data Entry'!K69</f>
        <v>2674.8</v>
      </c>
      <c r="L69">
        <f>'Data Entry'!L69</f>
        <v>2.7148151340170648</v>
      </c>
      <c r="M69">
        <f>'Data Entry'!M69</f>
        <v>1.2807032663966216</v>
      </c>
      <c r="N69" s="13">
        <f>'Data Entry'!N69</f>
        <v>0.29634416072003206</v>
      </c>
      <c r="O69" s="15">
        <f>'Data Entry'!O69</f>
        <v>13.832937415881561</v>
      </c>
      <c r="P69" s="15">
        <f>'Data Entry'!P69</f>
        <v>182.1749999999999</v>
      </c>
      <c r="Q69" s="15">
        <f>'Data Entry'!Q69</f>
        <v>2.2409715321823831</v>
      </c>
      <c r="R69" s="15">
        <f>'Data Entry'!R69</f>
        <v>7.0409651446837147</v>
      </c>
      <c r="S69" s="15">
        <f>'Data Entry'!S69</f>
        <v>20.427710272317558</v>
      </c>
      <c r="T69" s="15">
        <f>IF('Data Entry'!T69=-1,"",'Data Entry'!T69)</f>
        <v>3.1602884106271665</v>
      </c>
      <c r="U69" s="15">
        <f>IF('Data Entry'!U69=-1,"",'Data Entry'!U69)</f>
        <v>1.7715888132379558</v>
      </c>
      <c r="V69" s="15" t="str">
        <f>IF('Data Entry'!V69=-99,"",'Data Entry'!V69)</f>
        <v/>
      </c>
      <c r="W69" s="15" t="str">
        <f>IF('Data Entry'!W69=-99,"",'Data Entry'!W69)</f>
        <v/>
      </c>
      <c r="X69" s="15">
        <f>'Data Entry'!X69</f>
        <v>2.8071934183181266</v>
      </c>
      <c r="Y69" s="15">
        <f>'Data Entry'!Y69</f>
        <v>511.40046098210445</v>
      </c>
      <c r="Z69" s="15">
        <f>'Data Entry'!Z69</f>
        <v>380.47977449999979</v>
      </c>
      <c r="AA69" s="15">
        <f>IF('Data Entry'!AA69=-99,"",'Data Entry'!AA69)</f>
        <v>6600.3887571312625</v>
      </c>
      <c r="AB69" s="15">
        <f>IF('Data Entry'!AB69=-99,"",'Data Entry'!AB69)</f>
        <v>3700.0341000000003</v>
      </c>
      <c r="AC69" s="15">
        <f>'Data Entry'!AC69</f>
        <v>1068.0803187795645</v>
      </c>
    </row>
    <row r="70" spans="2:29" ht="13.8" customHeight="1" x14ac:dyDescent="0.25">
      <c r="B70" s="10">
        <f>'Data Entry'!B70</f>
        <v>55</v>
      </c>
      <c r="C70" s="10">
        <f>'Data Entry'!C70</f>
        <v>19</v>
      </c>
      <c r="D70" s="10">
        <f>'Data Entry'!D70</f>
        <v>24.4</v>
      </c>
      <c r="E70" s="10">
        <f>'Data Entry'!E70</f>
        <v>0</v>
      </c>
      <c r="F70" s="10">
        <f>'Data Entry'!F70</f>
        <v>18.97</v>
      </c>
      <c r="G70" s="10">
        <f>'Data Entry'!G70</f>
        <v>23.799999999999997</v>
      </c>
      <c r="H70" s="10">
        <f>'Data Entry'!H70</f>
        <v>3057.6</v>
      </c>
      <c r="I70" s="10">
        <f>'Data Entry'!I70</f>
        <v>1.4639891981958688</v>
      </c>
      <c r="J70" s="10">
        <f>'Data Entry'!J70</f>
        <v>5775</v>
      </c>
      <c r="K70" s="10">
        <f>'Data Entry'!K70</f>
        <v>2717.4</v>
      </c>
      <c r="L70">
        <f>'Data Entry'!L70</f>
        <v>2.7650894883507138</v>
      </c>
      <c r="M70">
        <f>'Data Entry'!M70</f>
        <v>1.3011002901548452</v>
      </c>
      <c r="N70" s="13">
        <f>'Data Entry'!N70</f>
        <v>0.27590523361851399</v>
      </c>
      <c r="O70" s="15">
        <f>'Data Entry'!O70</f>
        <v>13.4547743431221</v>
      </c>
      <c r="P70" s="15">
        <f>'Data Entry'!P70</f>
        <v>167.60099999999994</v>
      </c>
      <c r="Q70" s="15">
        <f>'Data Entry'!Q70</f>
        <v>2.2042002577197226</v>
      </c>
      <c r="R70" s="15">
        <f>'Data Entry'!R70</f>
        <v>6.8484801406491496</v>
      </c>
      <c r="S70" s="15">
        <f>'Data Entry'!S70</f>
        <v>19.563223630443815</v>
      </c>
      <c r="T70" s="15">
        <f>IF('Data Entry'!T70=-1,"",'Data Entry'!T70)</f>
        <v>3.1012836028253683</v>
      </c>
      <c r="U70" s="15">
        <f>IF('Data Entry'!U70=-1,"",'Data Entry'!U70)</f>
        <v>1.750601080180413</v>
      </c>
      <c r="V70" s="15" t="str">
        <f>IF('Data Entry'!V70=-99,"",'Data Entry'!V70)</f>
        <v/>
      </c>
      <c r="W70" s="15" t="str">
        <f>IF('Data Entry'!W70=-99,"",'Data Entry'!W70)</f>
        <v/>
      </c>
      <c r="X70" s="15">
        <f>'Data Entry'!X70</f>
        <v>2.7809505920831215</v>
      </c>
      <c r="Y70" s="15">
        <f>'Data Entry'!Y70</f>
        <v>466.09010018372305</v>
      </c>
      <c r="Z70" s="15">
        <f>'Data Entry'!Z70</f>
        <v>350.04139253999983</v>
      </c>
      <c r="AA70" s="15">
        <f>IF('Data Entry'!AA70=-99,"",'Data Entry'!AA70)</f>
        <v>6477.1548558448949</v>
      </c>
      <c r="AB70" s="15">
        <f>IF('Data Entry'!AB70=-99,"",'Data Entry'!AB70)</f>
        <v>3656.2003799999998</v>
      </c>
      <c r="AC70" s="15">
        <f>'Data Entry'!AC70</f>
        <v>973.44781783771293</v>
      </c>
    </row>
    <row r="71" spans="2:29" ht="13.8" customHeight="1" x14ac:dyDescent="0.25">
      <c r="B71" s="10">
        <f>'Data Entry'!B71</f>
        <v>56</v>
      </c>
      <c r="C71" s="10">
        <f>'Data Entry'!C71</f>
        <v>19.8</v>
      </c>
      <c r="D71" s="10">
        <f>'Data Entry'!D71</f>
        <v>25.5</v>
      </c>
      <c r="E71" s="10">
        <f>'Data Entry'!E71</f>
        <v>0</v>
      </c>
      <c r="F71" s="10">
        <f>'Data Entry'!F71</f>
        <v>19.754999999999999</v>
      </c>
      <c r="G71" s="10">
        <f>'Data Entry'!G71</f>
        <v>24.9</v>
      </c>
      <c r="H71" s="10">
        <f>'Data Entry'!H71</f>
        <v>3120</v>
      </c>
      <c r="I71" s="10">
        <f>'Data Entry'!I71</f>
        <v>1.4938665287712949</v>
      </c>
      <c r="J71" s="10">
        <f>'Data Entry'!J71</f>
        <v>5880</v>
      </c>
      <c r="K71" s="10">
        <f>'Data Entry'!K71</f>
        <v>2760</v>
      </c>
      <c r="L71">
        <f>'Data Entry'!L71</f>
        <v>2.8153638426843632</v>
      </c>
      <c r="M71">
        <f>'Data Entry'!M71</f>
        <v>1.3214973139130686</v>
      </c>
      <c r="N71" s="13">
        <f>'Data Entry'!N71</f>
        <v>0.28174592820901262</v>
      </c>
      <c r="O71" s="15">
        <f>'Data Entry'!O71</f>
        <v>13.818517282608694</v>
      </c>
      <c r="P71" s="15">
        <f>'Data Entry'!P71</f>
        <v>178.53149999999999</v>
      </c>
      <c r="Q71" s="15">
        <f>'Data Entry'!Q71</f>
        <v>2.2395792103837153</v>
      </c>
      <c r="R71" s="15">
        <f>'Data Entry'!R71</f>
        <v>7.0336252968478243</v>
      </c>
      <c r="S71" s="15">
        <f>'Data Entry'!S71</f>
        <v>20.39450000679955</v>
      </c>
      <c r="T71" s="15">
        <f>IF('Data Entry'!T71=-1,"",'Data Entry'!T71)</f>
        <v>3.2567039320028286</v>
      </c>
      <c r="U71" s="15">
        <f>IF('Data Entry'!U71=-1,"",'Data Entry'!U71)</f>
        <v>1.8261133471228703</v>
      </c>
      <c r="V71" s="15" t="str">
        <f>IF('Data Entry'!V71=-99,"",'Data Entry'!V71)</f>
        <v/>
      </c>
      <c r="W71" s="15" t="str">
        <f>IF('Data Entry'!W71=-99,"",'Data Entry'!W71)</f>
        <v/>
      </c>
      <c r="X71" s="15">
        <f>'Data Entry'!X71</f>
        <v>2.806205952365286</v>
      </c>
      <c r="Y71" s="15">
        <f>'Data Entry'!Y71</f>
        <v>500.99615798470302</v>
      </c>
      <c r="Z71" s="15">
        <f>'Data Entry'!Z71</f>
        <v>372.87017900999996</v>
      </c>
      <c r="AA71" s="15">
        <f>IF('Data Entry'!AA71=-99,"",'Data Entry'!AA71)</f>
        <v>6801.7564301451876</v>
      </c>
      <c r="AB71" s="15">
        <f>IF('Data Entry'!AB71=-99,"",'Data Entry'!AB71)</f>
        <v>3813.9107699999995</v>
      </c>
      <c r="AC71" s="15">
        <f>'Data Entry'!AC71</f>
        <v>1046.3505157973716</v>
      </c>
    </row>
    <row r="72" spans="2:29" ht="13.8" customHeight="1" x14ac:dyDescent="0.25">
      <c r="B72" s="10">
        <f>'Data Entry'!B72</f>
        <v>57</v>
      </c>
      <c r="C72" s="10">
        <f>'Data Entry'!C72</f>
        <v>19.600000000000001</v>
      </c>
      <c r="D72" s="10">
        <f>'Data Entry'!D72</f>
        <v>25.2</v>
      </c>
      <c r="E72" s="10">
        <f>'Data Entry'!E72</f>
        <v>0</v>
      </c>
      <c r="F72" s="10">
        <f>'Data Entry'!F72</f>
        <v>19.560000000000002</v>
      </c>
      <c r="G72" s="10">
        <f>'Data Entry'!G72</f>
        <v>24.599999999999998</v>
      </c>
      <c r="H72" s="10">
        <f>'Data Entry'!H72</f>
        <v>3182.4</v>
      </c>
      <c r="I72" s="10">
        <f>'Data Entry'!I72</f>
        <v>1.5237438593467207</v>
      </c>
      <c r="J72" s="10">
        <f>'Data Entry'!J72</f>
        <v>5985</v>
      </c>
      <c r="K72" s="10">
        <f>'Data Entry'!K72</f>
        <v>2802.6</v>
      </c>
      <c r="L72">
        <f>'Data Entry'!L72</f>
        <v>2.8656381970180127</v>
      </c>
      <c r="M72">
        <f>'Data Entry'!M72</f>
        <v>1.341894337671292</v>
      </c>
      <c r="N72" s="13">
        <f>'Data Entry'!N72</f>
        <v>0.27943714930062219</v>
      </c>
      <c r="O72" s="15">
        <f>'Data Entry'!O72</f>
        <v>13.440891457931922</v>
      </c>
      <c r="P72" s="15">
        <f>'Data Entry'!P72</f>
        <v>174.88799999999986</v>
      </c>
      <c r="Q72" s="15">
        <f>'Data Entry'!Q72</f>
        <v>2.2028399755896753</v>
      </c>
      <c r="R72" s="15">
        <f>'Data Entry'!R72</f>
        <v>6.841413752087349</v>
      </c>
      <c r="S72" s="15">
        <f>'Data Entry'!S72</f>
        <v>19.53174304337594</v>
      </c>
      <c r="T72" s="15">
        <f>IF('Data Entry'!T72=-1,"",'Data Entry'!T72)</f>
        <v>3.1943948646773355</v>
      </c>
      <c r="U72" s="15">
        <f>IF('Data Entry'!U72=-1,"",'Data Entry'!U72)</f>
        <v>1.8036256140653282</v>
      </c>
      <c r="V72" s="15" t="str">
        <f>IF('Data Entry'!V72=-99,"",'Data Entry'!V72)</f>
        <v/>
      </c>
      <c r="W72" s="15" t="str">
        <f>IF('Data Entry'!W72=-99,"",'Data Entry'!W72)</f>
        <v/>
      </c>
      <c r="X72" s="15">
        <f>'Data Entry'!X72</f>
        <v>2.7799732012273521</v>
      </c>
      <c r="Y72" s="15">
        <f>'Data Entry'!Y72</f>
        <v>486.18395321624877</v>
      </c>
      <c r="Z72" s="15">
        <f>'Data Entry'!Z72</f>
        <v>365.26058351999967</v>
      </c>
      <c r="AA72" s="15">
        <f>IF('Data Entry'!AA72=-99,"",'Data Entry'!AA72)</f>
        <v>6671.6214506732022</v>
      </c>
      <c r="AB72" s="15">
        <f>IF('Data Entry'!AB72=-99,"",'Data Entry'!AB72)</f>
        <v>3766.9442400000003</v>
      </c>
      <c r="AC72" s="15">
        <f>'Data Entry'!AC72</f>
        <v>1015.4146336502642</v>
      </c>
    </row>
    <row r="73" spans="2:29" ht="13.8" customHeight="1" x14ac:dyDescent="0.25">
      <c r="B73" s="10">
        <f>'Data Entry'!B73</f>
        <v>58</v>
      </c>
      <c r="C73" s="10">
        <f>'Data Entry'!C73</f>
        <v>19.399999999999999</v>
      </c>
      <c r="D73" s="10">
        <f>'Data Entry'!D73</f>
        <v>25</v>
      </c>
      <c r="E73" s="10">
        <f>'Data Entry'!E73</f>
        <v>0</v>
      </c>
      <c r="F73" s="10">
        <f>'Data Entry'!F73</f>
        <v>19.36</v>
      </c>
      <c r="G73" s="10">
        <f>'Data Entry'!G73</f>
        <v>24.4</v>
      </c>
      <c r="H73" s="10">
        <f>'Data Entry'!H73</f>
        <v>3244.7999999999997</v>
      </c>
      <c r="I73" s="10">
        <f>'Data Entry'!I73</f>
        <v>1.5536211899221464</v>
      </c>
      <c r="J73" s="10">
        <f>'Data Entry'!J73</f>
        <v>6090</v>
      </c>
      <c r="K73" s="10">
        <f>'Data Entry'!K73</f>
        <v>2845.2000000000003</v>
      </c>
      <c r="L73">
        <f>'Data Entry'!L73</f>
        <v>2.9159125513516622</v>
      </c>
      <c r="M73">
        <f>'Data Entry'!M73</f>
        <v>1.3622913614295156</v>
      </c>
      <c r="N73" s="13">
        <f>'Data Entry'!N73</f>
        <v>0.28304463550710923</v>
      </c>
      <c r="O73" s="15">
        <f>'Data Entry'!O73</f>
        <v>13.070903416280048</v>
      </c>
      <c r="P73" s="15">
        <f>'Data Entry'!P73</f>
        <v>174.88799999999998</v>
      </c>
      <c r="Q73" s="15">
        <f>'Data Entry'!Q73</f>
        <v>2.1663093386775398</v>
      </c>
      <c r="R73" s="15">
        <f>'Data Entry'!R73</f>
        <v>6.6530898388865438</v>
      </c>
      <c r="S73" s="15">
        <f>'Data Entry'!S73</f>
        <v>18.699498158311002</v>
      </c>
      <c r="T73" s="15">
        <f>IF('Data Entry'!T73=-1,"",'Data Entry'!T73)</f>
        <v>3.1317507917099343</v>
      </c>
      <c r="U73" s="15">
        <f>IF('Data Entry'!U73=-1,"",'Data Entry'!U73)</f>
        <v>1.7806378810077852</v>
      </c>
      <c r="V73" s="15" t="str">
        <f>IF('Data Entry'!V73=-99,"",'Data Entry'!V73)</f>
        <v/>
      </c>
      <c r="W73" s="15" t="str">
        <f>IF('Data Entry'!W73=-99,"",'Data Entry'!W73)</f>
        <v/>
      </c>
      <c r="X73" s="15">
        <f>'Data Entry'!X73</f>
        <v>2.7535462201465837</v>
      </c>
      <c r="Y73" s="15">
        <f>'Data Entry'!Y73</f>
        <v>481.56219134899567</v>
      </c>
      <c r="Z73" s="15">
        <f>'Data Entry'!Z73</f>
        <v>365.26058351999995</v>
      </c>
      <c r="AA73" s="15">
        <f>IF('Data Entry'!AA73=-99,"",'Data Entry'!AA73)</f>
        <v>6540.7867985178664</v>
      </c>
      <c r="AB73" s="15">
        <f>IF('Data Entry'!AB73=-99,"",'Data Entry'!AB73)</f>
        <v>3718.9334399999998</v>
      </c>
      <c r="AC73" s="15">
        <f>'Data Entry'!AC73</f>
        <v>1005.7618991200314</v>
      </c>
    </row>
    <row r="74" spans="2:29" ht="13.8" customHeight="1" x14ac:dyDescent="0.25">
      <c r="B74" s="10">
        <f>'Data Entry'!B74</f>
        <v>59</v>
      </c>
      <c r="C74" s="10">
        <f>'Data Entry'!C74</f>
        <v>19.8</v>
      </c>
      <c r="D74" s="10">
        <f>'Data Entry'!D74</f>
        <v>25.4</v>
      </c>
      <c r="E74" s="10">
        <f>'Data Entry'!E74</f>
        <v>0</v>
      </c>
      <c r="F74" s="10">
        <f>'Data Entry'!F74</f>
        <v>19.760000000000002</v>
      </c>
      <c r="G74" s="10">
        <f>'Data Entry'!G74</f>
        <v>24.799999999999997</v>
      </c>
      <c r="H74" s="10">
        <f>'Data Entry'!H74</f>
        <v>3307.2</v>
      </c>
      <c r="I74" s="10">
        <f>'Data Entry'!I74</f>
        <v>1.5834985204975724</v>
      </c>
      <c r="J74" s="10">
        <f>'Data Entry'!J74</f>
        <v>6195</v>
      </c>
      <c r="K74" s="10">
        <f>'Data Entry'!K74</f>
        <v>2887.8</v>
      </c>
      <c r="L74">
        <f>'Data Entry'!L74</f>
        <v>2.9661869056853112</v>
      </c>
      <c r="M74">
        <f>'Data Entry'!M74</f>
        <v>1.382688385187739</v>
      </c>
      <c r="N74" s="13">
        <f>'Data Entry'!N74</f>
        <v>0.27728108215343772</v>
      </c>
      <c r="O74" s="15">
        <f>'Data Entry'!O74</f>
        <v>13.145768543527947</v>
      </c>
      <c r="P74" s="15">
        <f>'Data Entry'!P74</f>
        <v>174.88799999999986</v>
      </c>
      <c r="Q74" s="15">
        <f>'Data Entry'!Q74</f>
        <v>2.1737449178600778</v>
      </c>
      <c r="R74" s="15">
        <f>'Data Entry'!R74</f>
        <v>6.6911961886557245</v>
      </c>
      <c r="S74" s="15">
        <f>'Data Entry'!S74</f>
        <v>18.866847443920769</v>
      </c>
      <c r="T74" s="15">
        <f>IF('Data Entry'!T74=-1,"",'Data Entry'!T74)</f>
        <v>3.2014150167429665</v>
      </c>
      <c r="U74" s="15">
        <f>IF('Data Entry'!U74=-1,"",'Data Entry'!U74)</f>
        <v>1.8176501479502432</v>
      </c>
      <c r="V74" s="15" t="str">
        <f>IF('Data Entry'!V74=-99,"",'Data Entry'!V74)</f>
        <v/>
      </c>
      <c r="W74" s="15" t="str">
        <f>IF('Data Entry'!W74=-99,"",'Data Entry'!W74)</f>
        <v/>
      </c>
      <c r="X74" s="15">
        <f>'Data Entry'!X74</f>
        <v>2.758953439504813</v>
      </c>
      <c r="Y74" s="15">
        <f>'Data Entry'!Y74</f>
        <v>482.50784912811736</v>
      </c>
      <c r="Z74" s="15">
        <f>'Data Entry'!Z74</f>
        <v>365.26058351999967</v>
      </c>
      <c r="AA74" s="15">
        <f>IF('Data Entry'!AA74=-99,"",'Data Entry'!AA74)</f>
        <v>6686.283319068355</v>
      </c>
      <c r="AB74" s="15">
        <f>IF('Data Entry'!AB74=-99,"",'Data Entry'!AB74)</f>
        <v>3796.2350400000009</v>
      </c>
      <c r="AC74" s="15">
        <f>'Data Entry'!AC74</f>
        <v>1007.7369432180382</v>
      </c>
    </row>
    <row r="75" spans="2:29" ht="13.8" customHeight="1" x14ac:dyDescent="0.25">
      <c r="B75" s="10">
        <f>'Data Entry'!B75</f>
        <v>60</v>
      </c>
      <c r="C75" s="10">
        <f>'Data Entry'!C75</f>
        <v>19.8</v>
      </c>
      <c r="D75" s="10">
        <f>'Data Entry'!D75</f>
        <v>25.4</v>
      </c>
      <c r="E75" s="10">
        <f>'Data Entry'!E75</f>
        <v>0</v>
      </c>
      <c r="F75" s="10">
        <f>'Data Entry'!F75</f>
        <v>19.760000000000002</v>
      </c>
      <c r="G75" s="10">
        <f>'Data Entry'!G75</f>
        <v>24.799999999999997</v>
      </c>
      <c r="H75" s="10">
        <f>'Data Entry'!H75</f>
        <v>3369.6</v>
      </c>
      <c r="I75" s="10">
        <f>'Data Entry'!I75</f>
        <v>1.6133758510729983</v>
      </c>
      <c r="J75" s="10">
        <f>'Data Entry'!J75</f>
        <v>6300</v>
      </c>
      <c r="K75" s="10">
        <f>'Data Entry'!K75</f>
        <v>2930.4</v>
      </c>
      <c r="L75">
        <f>'Data Entry'!L75</f>
        <v>3.0164612600189606</v>
      </c>
      <c r="M75">
        <f>'Data Entry'!M75</f>
        <v>1.4030854089459623</v>
      </c>
      <c r="N75" s="13">
        <f>'Data Entry'!N75</f>
        <v>0.27773760885977278</v>
      </c>
      <c r="O75" s="15">
        <f>'Data Entry'!O75</f>
        <v>12.933371007371008</v>
      </c>
      <c r="P75" s="15">
        <f>'Data Entry'!P75</f>
        <v>174.88799999999986</v>
      </c>
      <c r="Q75" s="15">
        <f>'Data Entry'!Q75</f>
        <v>2.1525906107539923</v>
      </c>
      <c r="R75" s="15">
        <f>'Data Entry'!R75</f>
        <v>6.5830858427518431</v>
      </c>
      <c r="S75" s="15">
        <f>'Data Entry'!S75</f>
        <v>18.393463499849837</v>
      </c>
      <c r="T75" s="15">
        <f>IF('Data Entry'!T75=-1,"",'Data Entry'!T75)</f>
        <v>3.1831636333290647</v>
      </c>
      <c r="U75" s="15">
        <f>IF('Data Entry'!U75=-1,"",'Data Entry'!U75)</f>
        <v>1.8146624148927004</v>
      </c>
      <c r="V75" s="15" t="str">
        <f>IF('Data Entry'!V75=-99,"",'Data Entry'!V75)</f>
        <v/>
      </c>
      <c r="W75" s="15" t="str">
        <f>IF('Data Entry'!W75=-99,"",'Data Entry'!W75)</f>
        <v/>
      </c>
      <c r="X75" s="15">
        <f>'Data Entry'!X75</f>
        <v>2.7435315843643062</v>
      </c>
      <c r="Y75" s="15">
        <f>'Data Entry'!Y75</f>
        <v>479.81075172630443</v>
      </c>
      <c r="Z75" s="15">
        <f>'Data Entry'!Z75</f>
        <v>365.26058351999967</v>
      </c>
      <c r="AA75" s="15">
        <f>IF('Data Entry'!AA75=-99,"",'Data Entry'!AA75)</f>
        <v>6648.1645747530847</v>
      </c>
      <c r="AB75" s="15">
        <f>IF('Data Entry'!AB75=-99,"",'Data Entry'!AB75)</f>
        <v>3789.9950400000002</v>
      </c>
      <c r="AC75" s="15">
        <f>'Data Entry'!AC75</f>
        <v>1002.1039474104558</v>
      </c>
    </row>
    <row r="76" spans="2:29" ht="13.8" customHeight="1" x14ac:dyDescent="0.25">
      <c r="B76" s="10" t="e">
        <f>'Data Entry'!#REF!</f>
        <v>#REF!</v>
      </c>
      <c r="C76" s="10" t="e">
        <f>'Data Entry'!#REF!</f>
        <v>#REF!</v>
      </c>
      <c r="D76" s="10" t="e">
        <f>'Data Entry'!#REF!</f>
        <v>#REF!</v>
      </c>
      <c r="E76" s="10" t="e">
        <f>'Data Entry'!#REF!</f>
        <v>#REF!</v>
      </c>
      <c r="F76" s="10" t="e">
        <f>'Data Entry'!#REF!</f>
        <v>#REF!</v>
      </c>
      <c r="G76" s="10" t="e">
        <f>'Data Entry'!#REF!</f>
        <v>#REF!</v>
      </c>
      <c r="H76" s="10" t="e">
        <f>'Data Entry'!#REF!</f>
        <v>#REF!</v>
      </c>
      <c r="I76" s="10" t="e">
        <f>'Data Entry'!#REF!</f>
        <v>#REF!</v>
      </c>
      <c r="J76" s="10" t="e">
        <f>'Data Entry'!#REF!</f>
        <v>#REF!</v>
      </c>
      <c r="K76" s="10" t="e">
        <f>'Data Entry'!#REF!</f>
        <v>#REF!</v>
      </c>
      <c r="L76" t="e">
        <f>'Data Entry'!#REF!</f>
        <v>#REF!</v>
      </c>
      <c r="M76" t="e">
        <f>'Data Entry'!#REF!</f>
        <v>#REF!</v>
      </c>
      <c r="N76" s="13" t="e">
        <f>'Data Entry'!#REF!</f>
        <v>#REF!</v>
      </c>
      <c r="O76" s="15" t="e">
        <f>'Data Entry'!#REF!</f>
        <v>#REF!</v>
      </c>
      <c r="P76" s="15" t="e">
        <f>'Data Entry'!#REF!</f>
        <v>#REF!</v>
      </c>
      <c r="Q76" s="15" t="e">
        <f>'Data Entry'!#REF!</f>
        <v>#REF!</v>
      </c>
      <c r="R76" s="15" t="e">
        <f>'Data Entry'!#REF!</f>
        <v>#REF!</v>
      </c>
      <c r="S76" s="15" t="e">
        <f>'Data Entry'!#REF!</f>
        <v>#REF!</v>
      </c>
      <c r="T76" s="15" t="e">
        <f>IF('Data Entry'!#REF!=-1,"",'Data Entry'!#REF!)</f>
        <v>#REF!</v>
      </c>
      <c r="U76" s="15" t="e">
        <f>IF('Data Entry'!#REF!=-1,"",'Data Entry'!#REF!)</f>
        <v>#REF!</v>
      </c>
      <c r="V76" s="15" t="e">
        <f>IF('Data Entry'!#REF!=-99,"",'Data Entry'!#REF!)</f>
        <v>#REF!</v>
      </c>
      <c r="W76" s="15" t="e">
        <f>IF('Data Entry'!#REF!=-99,"",'Data Entry'!#REF!)</f>
        <v>#REF!</v>
      </c>
      <c r="X76" s="15" t="e">
        <f>'Data Entry'!#REF!</f>
        <v>#REF!</v>
      </c>
      <c r="Y76" s="15" t="e">
        <f>'Data Entry'!#REF!</f>
        <v>#REF!</v>
      </c>
      <c r="Z76" s="15" t="e">
        <f>'Data Entry'!#REF!</f>
        <v>#REF!</v>
      </c>
      <c r="AA76" s="15" t="e">
        <f>IF('Data Entry'!#REF!=-99,"",'Data Entry'!#REF!)</f>
        <v>#REF!</v>
      </c>
      <c r="AB76" s="15" t="e">
        <f>IF('Data Entry'!#REF!=-99,"",'Data Entry'!#REF!)</f>
        <v>#REF!</v>
      </c>
      <c r="AC76" s="15" t="e">
        <f>'Data Entry'!#REF!</f>
        <v>#REF!</v>
      </c>
    </row>
    <row r="77" spans="2:29" ht="13.8" customHeight="1" x14ac:dyDescent="0.25">
      <c r="B77" s="10" t="e">
        <f>'Data Entry'!#REF!</f>
        <v>#REF!</v>
      </c>
      <c r="C77" s="10" t="e">
        <f>'Data Entry'!#REF!</f>
        <v>#REF!</v>
      </c>
      <c r="D77" s="10" t="e">
        <f>'Data Entry'!#REF!</f>
        <v>#REF!</v>
      </c>
      <c r="E77" s="10" t="e">
        <f>'Data Entry'!#REF!</f>
        <v>#REF!</v>
      </c>
      <c r="F77" s="10" t="e">
        <f>'Data Entry'!#REF!</f>
        <v>#REF!</v>
      </c>
      <c r="G77" s="10" t="e">
        <f>'Data Entry'!#REF!</f>
        <v>#REF!</v>
      </c>
      <c r="H77" s="10" t="e">
        <f>'Data Entry'!#REF!</f>
        <v>#REF!</v>
      </c>
      <c r="I77" s="10" t="e">
        <f>'Data Entry'!#REF!</f>
        <v>#REF!</v>
      </c>
      <c r="J77" s="10" t="e">
        <f>'Data Entry'!#REF!</f>
        <v>#REF!</v>
      </c>
      <c r="K77" s="10" t="e">
        <f>'Data Entry'!#REF!</f>
        <v>#REF!</v>
      </c>
      <c r="L77" t="e">
        <f>'Data Entry'!#REF!</f>
        <v>#REF!</v>
      </c>
      <c r="M77" t="e">
        <f>'Data Entry'!#REF!</f>
        <v>#REF!</v>
      </c>
      <c r="N77" s="13" t="e">
        <f>'Data Entry'!#REF!</f>
        <v>#REF!</v>
      </c>
      <c r="O77" s="15" t="e">
        <f>'Data Entry'!#REF!</f>
        <v>#REF!</v>
      </c>
      <c r="P77" s="15" t="e">
        <f>'Data Entry'!#REF!</f>
        <v>#REF!</v>
      </c>
      <c r="Q77" s="15" t="e">
        <f>'Data Entry'!#REF!</f>
        <v>#REF!</v>
      </c>
      <c r="R77" s="15" t="e">
        <f>'Data Entry'!#REF!</f>
        <v>#REF!</v>
      </c>
      <c r="S77" s="15" t="e">
        <f>'Data Entry'!#REF!</f>
        <v>#REF!</v>
      </c>
      <c r="T77" s="15" t="e">
        <f>IF('Data Entry'!#REF!=-1,"",'Data Entry'!#REF!)</f>
        <v>#REF!</v>
      </c>
      <c r="U77" s="15" t="e">
        <f>IF('Data Entry'!#REF!=-1,"",'Data Entry'!#REF!)</f>
        <v>#REF!</v>
      </c>
      <c r="V77" s="15" t="e">
        <f>IF('Data Entry'!#REF!=-99,"",'Data Entry'!#REF!)</f>
        <v>#REF!</v>
      </c>
      <c r="W77" s="15" t="e">
        <f>IF('Data Entry'!#REF!=-99,"",'Data Entry'!#REF!)</f>
        <v>#REF!</v>
      </c>
      <c r="X77" s="15" t="e">
        <f>'Data Entry'!#REF!</f>
        <v>#REF!</v>
      </c>
      <c r="Y77" s="15" t="e">
        <f>'Data Entry'!#REF!</f>
        <v>#REF!</v>
      </c>
      <c r="Z77" s="15" t="e">
        <f>'Data Entry'!#REF!</f>
        <v>#REF!</v>
      </c>
      <c r="AA77" s="15" t="e">
        <f>IF('Data Entry'!#REF!=-99,"",'Data Entry'!#REF!)</f>
        <v>#REF!</v>
      </c>
      <c r="AB77" s="15" t="e">
        <f>IF('Data Entry'!#REF!=-99,"",'Data Entry'!#REF!)</f>
        <v>#REF!</v>
      </c>
      <c r="AC77" s="15" t="e">
        <f>'Data Entry'!#REF!</f>
        <v>#REF!</v>
      </c>
    </row>
    <row r="78" spans="2:29" ht="13.8" customHeight="1" x14ac:dyDescent="0.25">
      <c r="B78" s="10" t="e">
        <f>'Data Entry'!#REF!</f>
        <v>#REF!</v>
      </c>
      <c r="C78" s="10" t="e">
        <f>'Data Entry'!#REF!</f>
        <v>#REF!</v>
      </c>
      <c r="D78" s="10" t="e">
        <f>'Data Entry'!#REF!</f>
        <v>#REF!</v>
      </c>
      <c r="E78" s="10" t="e">
        <f>'Data Entry'!#REF!</f>
        <v>#REF!</v>
      </c>
      <c r="F78" s="10" t="e">
        <f>'Data Entry'!#REF!</f>
        <v>#REF!</v>
      </c>
      <c r="G78" s="10" t="e">
        <f>'Data Entry'!#REF!</f>
        <v>#REF!</v>
      </c>
      <c r="H78" s="10" t="e">
        <f>'Data Entry'!#REF!</f>
        <v>#REF!</v>
      </c>
      <c r="I78" s="10" t="e">
        <f>'Data Entry'!#REF!</f>
        <v>#REF!</v>
      </c>
      <c r="J78" s="10" t="e">
        <f>'Data Entry'!#REF!</f>
        <v>#REF!</v>
      </c>
      <c r="K78" s="10" t="e">
        <f>'Data Entry'!#REF!</f>
        <v>#REF!</v>
      </c>
      <c r="L78" t="e">
        <f>'Data Entry'!#REF!</f>
        <v>#REF!</v>
      </c>
      <c r="M78" t="e">
        <f>'Data Entry'!#REF!</f>
        <v>#REF!</v>
      </c>
      <c r="N78" s="13" t="e">
        <f>'Data Entry'!#REF!</f>
        <v>#REF!</v>
      </c>
      <c r="O78" s="15" t="e">
        <f>'Data Entry'!#REF!</f>
        <v>#REF!</v>
      </c>
      <c r="P78" s="15" t="e">
        <f>'Data Entry'!#REF!</f>
        <v>#REF!</v>
      </c>
      <c r="Q78" s="15" t="e">
        <f>'Data Entry'!#REF!</f>
        <v>#REF!</v>
      </c>
      <c r="R78" s="15" t="e">
        <f>'Data Entry'!#REF!</f>
        <v>#REF!</v>
      </c>
      <c r="S78" s="15" t="e">
        <f>'Data Entry'!#REF!</f>
        <v>#REF!</v>
      </c>
      <c r="T78" s="15" t="e">
        <f>IF('Data Entry'!#REF!=-1,"",'Data Entry'!#REF!)</f>
        <v>#REF!</v>
      </c>
      <c r="U78" s="15" t="e">
        <f>IF('Data Entry'!#REF!=-1,"",'Data Entry'!#REF!)</f>
        <v>#REF!</v>
      </c>
      <c r="V78" s="15" t="e">
        <f>IF('Data Entry'!#REF!=-99,"",'Data Entry'!#REF!)</f>
        <v>#REF!</v>
      </c>
      <c r="W78" s="15" t="e">
        <f>IF('Data Entry'!#REF!=-99,"",'Data Entry'!#REF!)</f>
        <v>#REF!</v>
      </c>
      <c r="X78" s="15" t="e">
        <f>'Data Entry'!#REF!</f>
        <v>#REF!</v>
      </c>
      <c r="Y78" s="15" t="e">
        <f>'Data Entry'!#REF!</f>
        <v>#REF!</v>
      </c>
      <c r="Z78" s="15" t="e">
        <f>'Data Entry'!#REF!</f>
        <v>#REF!</v>
      </c>
      <c r="AA78" s="15" t="e">
        <f>IF('Data Entry'!#REF!=-99,"",'Data Entry'!#REF!)</f>
        <v>#REF!</v>
      </c>
      <c r="AB78" s="15" t="e">
        <f>IF('Data Entry'!#REF!=-99,"",'Data Entry'!#REF!)</f>
        <v>#REF!</v>
      </c>
      <c r="AC78" s="15" t="e">
        <f>'Data Entry'!#REF!</f>
        <v>#REF!</v>
      </c>
    </row>
    <row r="79" spans="2:29" ht="13.8" customHeight="1" x14ac:dyDescent="0.25">
      <c r="B79" s="10" t="e">
        <f>'Data Entry'!#REF!</f>
        <v>#REF!</v>
      </c>
      <c r="C79" s="10" t="e">
        <f>'Data Entry'!#REF!</f>
        <v>#REF!</v>
      </c>
      <c r="D79" s="10" t="e">
        <f>'Data Entry'!#REF!</f>
        <v>#REF!</v>
      </c>
      <c r="E79" s="10" t="e">
        <f>'Data Entry'!#REF!</f>
        <v>#REF!</v>
      </c>
      <c r="F79" s="10" t="e">
        <f>'Data Entry'!#REF!</f>
        <v>#REF!</v>
      </c>
      <c r="G79" s="10" t="e">
        <f>'Data Entry'!#REF!</f>
        <v>#REF!</v>
      </c>
      <c r="H79" s="10" t="e">
        <f>'Data Entry'!#REF!</f>
        <v>#REF!</v>
      </c>
      <c r="I79" s="10" t="e">
        <f>'Data Entry'!#REF!</f>
        <v>#REF!</v>
      </c>
      <c r="J79" s="10" t="e">
        <f>'Data Entry'!#REF!</f>
        <v>#REF!</v>
      </c>
      <c r="K79" s="10" t="e">
        <f>'Data Entry'!#REF!</f>
        <v>#REF!</v>
      </c>
      <c r="L79" t="e">
        <f>'Data Entry'!#REF!</f>
        <v>#REF!</v>
      </c>
      <c r="M79" t="e">
        <f>'Data Entry'!#REF!</f>
        <v>#REF!</v>
      </c>
      <c r="N79" s="13" t="e">
        <f>'Data Entry'!#REF!</f>
        <v>#REF!</v>
      </c>
      <c r="O79" s="15" t="e">
        <f>'Data Entry'!#REF!</f>
        <v>#REF!</v>
      </c>
      <c r="P79" s="15" t="e">
        <f>'Data Entry'!#REF!</f>
        <v>#REF!</v>
      </c>
      <c r="Q79" s="15" t="e">
        <f>'Data Entry'!#REF!</f>
        <v>#REF!</v>
      </c>
      <c r="R79" s="15" t="e">
        <f>'Data Entry'!#REF!</f>
        <v>#REF!</v>
      </c>
      <c r="S79" s="15" t="e">
        <f>'Data Entry'!#REF!</f>
        <v>#REF!</v>
      </c>
      <c r="T79" s="15" t="e">
        <f>IF('Data Entry'!#REF!=-1,"",'Data Entry'!#REF!)</f>
        <v>#REF!</v>
      </c>
      <c r="U79" s="15" t="e">
        <f>IF('Data Entry'!#REF!=-1,"",'Data Entry'!#REF!)</f>
        <v>#REF!</v>
      </c>
      <c r="V79" s="15" t="e">
        <f>IF('Data Entry'!#REF!=-99,"",'Data Entry'!#REF!)</f>
        <v>#REF!</v>
      </c>
      <c r="W79" s="15" t="e">
        <f>IF('Data Entry'!#REF!=-99,"",'Data Entry'!#REF!)</f>
        <v>#REF!</v>
      </c>
      <c r="X79" s="15" t="e">
        <f>'Data Entry'!#REF!</f>
        <v>#REF!</v>
      </c>
      <c r="Y79" s="15" t="e">
        <f>'Data Entry'!#REF!</f>
        <v>#REF!</v>
      </c>
      <c r="Z79" s="15" t="e">
        <f>'Data Entry'!#REF!</f>
        <v>#REF!</v>
      </c>
      <c r="AA79" s="15" t="e">
        <f>IF('Data Entry'!#REF!=-99,"",'Data Entry'!#REF!)</f>
        <v>#REF!</v>
      </c>
      <c r="AB79" s="15" t="e">
        <f>IF('Data Entry'!#REF!=-99,"",'Data Entry'!#REF!)</f>
        <v>#REF!</v>
      </c>
      <c r="AC79" s="15" t="e">
        <f>'Data Entry'!#REF!</f>
        <v>#REF!</v>
      </c>
    </row>
    <row r="80" spans="2:29" ht="13.8" customHeight="1" x14ac:dyDescent="0.25">
      <c r="B80" s="10" t="e">
        <f>'Data Entry'!#REF!</f>
        <v>#REF!</v>
      </c>
      <c r="C80" s="10" t="e">
        <f>'Data Entry'!#REF!</f>
        <v>#REF!</v>
      </c>
      <c r="D80" s="10" t="e">
        <f>'Data Entry'!#REF!</f>
        <v>#REF!</v>
      </c>
      <c r="E80" s="10" t="e">
        <f>'Data Entry'!#REF!</f>
        <v>#REF!</v>
      </c>
      <c r="F80" s="10" t="e">
        <f>'Data Entry'!#REF!</f>
        <v>#REF!</v>
      </c>
      <c r="G80" s="10" t="e">
        <f>'Data Entry'!#REF!</f>
        <v>#REF!</v>
      </c>
      <c r="H80" s="10" t="e">
        <f>'Data Entry'!#REF!</f>
        <v>#REF!</v>
      </c>
      <c r="I80" s="10" t="e">
        <f>'Data Entry'!#REF!</f>
        <v>#REF!</v>
      </c>
      <c r="J80" s="10" t="e">
        <f>'Data Entry'!#REF!</f>
        <v>#REF!</v>
      </c>
      <c r="K80" s="10" t="e">
        <f>'Data Entry'!#REF!</f>
        <v>#REF!</v>
      </c>
      <c r="L80" t="e">
        <f>'Data Entry'!#REF!</f>
        <v>#REF!</v>
      </c>
      <c r="M80" t="e">
        <f>'Data Entry'!#REF!</f>
        <v>#REF!</v>
      </c>
      <c r="N80" s="13" t="e">
        <f>'Data Entry'!#REF!</f>
        <v>#REF!</v>
      </c>
      <c r="O80" s="15" t="e">
        <f>'Data Entry'!#REF!</f>
        <v>#REF!</v>
      </c>
      <c r="P80" s="15" t="e">
        <f>'Data Entry'!#REF!</f>
        <v>#REF!</v>
      </c>
      <c r="Q80" s="15" t="e">
        <f>'Data Entry'!#REF!</f>
        <v>#REF!</v>
      </c>
      <c r="R80" s="15" t="e">
        <f>'Data Entry'!#REF!</f>
        <v>#REF!</v>
      </c>
      <c r="S80" s="15" t="e">
        <f>'Data Entry'!#REF!</f>
        <v>#REF!</v>
      </c>
      <c r="T80" s="15" t="e">
        <f>IF('Data Entry'!#REF!=-1,"",'Data Entry'!#REF!)</f>
        <v>#REF!</v>
      </c>
      <c r="U80" s="15" t="e">
        <f>IF('Data Entry'!#REF!=-1,"",'Data Entry'!#REF!)</f>
        <v>#REF!</v>
      </c>
      <c r="V80" s="15" t="e">
        <f>IF('Data Entry'!#REF!=-99,"",'Data Entry'!#REF!)</f>
        <v>#REF!</v>
      </c>
      <c r="W80" s="15" t="e">
        <f>IF('Data Entry'!#REF!=-99,"",'Data Entry'!#REF!)</f>
        <v>#REF!</v>
      </c>
      <c r="X80" s="15" t="e">
        <f>'Data Entry'!#REF!</f>
        <v>#REF!</v>
      </c>
      <c r="Y80" s="15" t="e">
        <f>'Data Entry'!#REF!</f>
        <v>#REF!</v>
      </c>
      <c r="Z80" s="15" t="e">
        <f>'Data Entry'!#REF!</f>
        <v>#REF!</v>
      </c>
      <c r="AA80" s="15" t="e">
        <f>IF('Data Entry'!#REF!=-99,"",'Data Entry'!#REF!)</f>
        <v>#REF!</v>
      </c>
      <c r="AB80" s="15" t="e">
        <f>IF('Data Entry'!#REF!=-99,"",'Data Entry'!#REF!)</f>
        <v>#REF!</v>
      </c>
      <c r="AC80" s="15" t="e">
        <f>'Data Entry'!#REF!</f>
        <v>#REF!</v>
      </c>
    </row>
    <row r="81" spans="2:29" ht="13.8" customHeight="1" x14ac:dyDescent="0.25">
      <c r="B81" s="10" t="e">
        <f>'Data Entry'!#REF!</f>
        <v>#REF!</v>
      </c>
      <c r="C81" s="10" t="e">
        <f>'Data Entry'!#REF!</f>
        <v>#REF!</v>
      </c>
      <c r="D81" s="10" t="e">
        <f>'Data Entry'!#REF!</f>
        <v>#REF!</v>
      </c>
      <c r="E81" s="10" t="e">
        <f>'Data Entry'!#REF!</f>
        <v>#REF!</v>
      </c>
      <c r="F81" s="10" t="e">
        <f>'Data Entry'!#REF!</f>
        <v>#REF!</v>
      </c>
      <c r="G81" s="10" t="e">
        <f>'Data Entry'!#REF!</f>
        <v>#REF!</v>
      </c>
      <c r="H81" s="10" t="e">
        <f>'Data Entry'!#REF!</f>
        <v>#REF!</v>
      </c>
      <c r="I81" s="10" t="e">
        <f>'Data Entry'!#REF!</f>
        <v>#REF!</v>
      </c>
      <c r="J81" s="10" t="e">
        <f>'Data Entry'!#REF!</f>
        <v>#REF!</v>
      </c>
      <c r="K81" s="10" t="e">
        <f>'Data Entry'!#REF!</f>
        <v>#REF!</v>
      </c>
      <c r="L81" t="e">
        <f>'Data Entry'!#REF!</f>
        <v>#REF!</v>
      </c>
      <c r="M81" t="e">
        <f>'Data Entry'!#REF!</f>
        <v>#REF!</v>
      </c>
      <c r="N81" s="13" t="e">
        <f>'Data Entry'!#REF!</f>
        <v>#REF!</v>
      </c>
      <c r="O81" s="15" t="e">
        <f>'Data Entry'!#REF!</f>
        <v>#REF!</v>
      </c>
      <c r="P81" s="15" t="e">
        <f>'Data Entry'!#REF!</f>
        <v>#REF!</v>
      </c>
      <c r="Q81" s="15" t="e">
        <f>'Data Entry'!#REF!</f>
        <v>#REF!</v>
      </c>
      <c r="R81" s="15" t="e">
        <f>'Data Entry'!#REF!</f>
        <v>#REF!</v>
      </c>
      <c r="S81" s="15" t="e">
        <f>'Data Entry'!#REF!</f>
        <v>#REF!</v>
      </c>
      <c r="T81" s="15" t="e">
        <f>IF('Data Entry'!#REF!=-1,"",'Data Entry'!#REF!)</f>
        <v>#REF!</v>
      </c>
      <c r="U81" s="15" t="e">
        <f>IF('Data Entry'!#REF!=-1,"",'Data Entry'!#REF!)</f>
        <v>#REF!</v>
      </c>
      <c r="V81" s="15" t="e">
        <f>IF('Data Entry'!#REF!=-99,"",'Data Entry'!#REF!)</f>
        <v>#REF!</v>
      </c>
      <c r="W81" s="15" t="e">
        <f>IF('Data Entry'!#REF!=-99,"",'Data Entry'!#REF!)</f>
        <v>#REF!</v>
      </c>
      <c r="X81" s="15" t="e">
        <f>'Data Entry'!#REF!</f>
        <v>#REF!</v>
      </c>
      <c r="Y81" s="15" t="e">
        <f>'Data Entry'!#REF!</f>
        <v>#REF!</v>
      </c>
      <c r="Z81" s="15" t="e">
        <f>'Data Entry'!#REF!</f>
        <v>#REF!</v>
      </c>
      <c r="AA81" s="15" t="e">
        <f>IF('Data Entry'!#REF!=-99,"",'Data Entry'!#REF!)</f>
        <v>#REF!</v>
      </c>
      <c r="AB81" s="15" t="e">
        <f>IF('Data Entry'!#REF!=-99,"",'Data Entry'!#REF!)</f>
        <v>#REF!</v>
      </c>
      <c r="AC81" s="15" t="e">
        <f>'Data Entry'!#REF!</f>
        <v>#REF!</v>
      </c>
    </row>
    <row r="82" spans="2:29" ht="13.8" customHeight="1" x14ac:dyDescent="0.25">
      <c r="B82" s="10" t="e">
        <f>'Data Entry'!#REF!</f>
        <v>#REF!</v>
      </c>
      <c r="C82" s="10" t="e">
        <f>'Data Entry'!#REF!</f>
        <v>#REF!</v>
      </c>
      <c r="D82" s="10" t="e">
        <f>'Data Entry'!#REF!</f>
        <v>#REF!</v>
      </c>
      <c r="E82" s="10" t="e">
        <f>'Data Entry'!#REF!</f>
        <v>#REF!</v>
      </c>
      <c r="F82" s="10" t="e">
        <f>'Data Entry'!#REF!</f>
        <v>#REF!</v>
      </c>
      <c r="G82" s="10" t="e">
        <f>'Data Entry'!#REF!</f>
        <v>#REF!</v>
      </c>
      <c r="H82" s="10" t="e">
        <f>'Data Entry'!#REF!</f>
        <v>#REF!</v>
      </c>
      <c r="I82" s="10" t="e">
        <f>'Data Entry'!#REF!</f>
        <v>#REF!</v>
      </c>
      <c r="J82" s="10" t="e">
        <f>'Data Entry'!#REF!</f>
        <v>#REF!</v>
      </c>
      <c r="K82" s="10" t="e">
        <f>'Data Entry'!#REF!</f>
        <v>#REF!</v>
      </c>
      <c r="L82" t="e">
        <f>'Data Entry'!#REF!</f>
        <v>#REF!</v>
      </c>
      <c r="M82" t="e">
        <f>'Data Entry'!#REF!</f>
        <v>#REF!</v>
      </c>
      <c r="N82" s="13" t="e">
        <f>'Data Entry'!#REF!</f>
        <v>#REF!</v>
      </c>
      <c r="O82" s="15" t="e">
        <f>'Data Entry'!#REF!</f>
        <v>#REF!</v>
      </c>
      <c r="P82" s="15" t="e">
        <f>'Data Entry'!#REF!</f>
        <v>#REF!</v>
      </c>
      <c r="Q82" s="15" t="e">
        <f>'Data Entry'!#REF!</f>
        <v>#REF!</v>
      </c>
      <c r="R82" s="15" t="e">
        <f>'Data Entry'!#REF!</f>
        <v>#REF!</v>
      </c>
      <c r="S82" s="15" t="e">
        <f>'Data Entry'!#REF!</f>
        <v>#REF!</v>
      </c>
      <c r="T82" s="15" t="e">
        <f>IF('Data Entry'!#REF!=-1,"",'Data Entry'!#REF!)</f>
        <v>#REF!</v>
      </c>
      <c r="U82" s="15" t="e">
        <f>IF('Data Entry'!#REF!=-1,"",'Data Entry'!#REF!)</f>
        <v>#REF!</v>
      </c>
      <c r="V82" s="15" t="e">
        <f>IF('Data Entry'!#REF!=-99,"",'Data Entry'!#REF!)</f>
        <v>#REF!</v>
      </c>
      <c r="W82" s="15" t="e">
        <f>IF('Data Entry'!#REF!=-99,"",'Data Entry'!#REF!)</f>
        <v>#REF!</v>
      </c>
      <c r="X82" s="15" t="e">
        <f>'Data Entry'!#REF!</f>
        <v>#REF!</v>
      </c>
      <c r="Y82" s="15" t="e">
        <f>'Data Entry'!#REF!</f>
        <v>#REF!</v>
      </c>
      <c r="Z82" s="15" t="e">
        <f>'Data Entry'!#REF!</f>
        <v>#REF!</v>
      </c>
      <c r="AA82" s="15" t="e">
        <f>IF('Data Entry'!#REF!=-99,"",'Data Entry'!#REF!)</f>
        <v>#REF!</v>
      </c>
      <c r="AB82" s="15" t="e">
        <f>IF('Data Entry'!#REF!=-99,"",'Data Entry'!#REF!)</f>
        <v>#REF!</v>
      </c>
      <c r="AC82" s="15" t="e">
        <f>'Data Entry'!#REF!</f>
        <v>#REF!</v>
      </c>
    </row>
    <row r="83" spans="2:29" ht="13.8" customHeight="1" x14ac:dyDescent="0.25">
      <c r="B83" s="10" t="e">
        <f>'Data Entry'!#REF!</f>
        <v>#REF!</v>
      </c>
      <c r="C83" s="10" t="e">
        <f>'Data Entry'!#REF!</f>
        <v>#REF!</v>
      </c>
      <c r="D83" s="10" t="e">
        <f>'Data Entry'!#REF!</f>
        <v>#REF!</v>
      </c>
      <c r="E83" s="10" t="e">
        <f>'Data Entry'!#REF!</f>
        <v>#REF!</v>
      </c>
      <c r="F83" s="10" t="e">
        <f>'Data Entry'!#REF!</f>
        <v>#REF!</v>
      </c>
      <c r="G83" s="10" t="e">
        <f>'Data Entry'!#REF!</f>
        <v>#REF!</v>
      </c>
      <c r="H83" s="10" t="e">
        <f>'Data Entry'!#REF!</f>
        <v>#REF!</v>
      </c>
      <c r="I83" s="10" t="e">
        <f>'Data Entry'!#REF!</f>
        <v>#REF!</v>
      </c>
      <c r="J83" s="10" t="e">
        <f>'Data Entry'!#REF!</f>
        <v>#REF!</v>
      </c>
      <c r="K83" s="10" t="e">
        <f>'Data Entry'!#REF!</f>
        <v>#REF!</v>
      </c>
      <c r="L83" t="e">
        <f>'Data Entry'!#REF!</f>
        <v>#REF!</v>
      </c>
      <c r="M83" t="e">
        <f>'Data Entry'!#REF!</f>
        <v>#REF!</v>
      </c>
      <c r="N83" s="13" t="e">
        <f>'Data Entry'!#REF!</f>
        <v>#REF!</v>
      </c>
      <c r="O83" s="15" t="e">
        <f>'Data Entry'!#REF!</f>
        <v>#REF!</v>
      </c>
      <c r="P83" s="15" t="e">
        <f>'Data Entry'!#REF!</f>
        <v>#REF!</v>
      </c>
      <c r="Q83" s="15" t="e">
        <f>'Data Entry'!#REF!</f>
        <v>#REF!</v>
      </c>
      <c r="R83" s="15" t="e">
        <f>'Data Entry'!#REF!</f>
        <v>#REF!</v>
      </c>
      <c r="S83" s="15" t="e">
        <f>'Data Entry'!#REF!</f>
        <v>#REF!</v>
      </c>
      <c r="T83" s="15" t="e">
        <f>IF('Data Entry'!#REF!=-1,"",'Data Entry'!#REF!)</f>
        <v>#REF!</v>
      </c>
      <c r="U83" s="15" t="e">
        <f>IF('Data Entry'!#REF!=-1,"",'Data Entry'!#REF!)</f>
        <v>#REF!</v>
      </c>
      <c r="V83" s="15" t="e">
        <f>IF('Data Entry'!#REF!=-99,"",'Data Entry'!#REF!)</f>
        <v>#REF!</v>
      </c>
      <c r="W83" s="15" t="e">
        <f>IF('Data Entry'!#REF!=-99,"",'Data Entry'!#REF!)</f>
        <v>#REF!</v>
      </c>
      <c r="X83" s="15" t="e">
        <f>'Data Entry'!#REF!</f>
        <v>#REF!</v>
      </c>
      <c r="Y83" s="15" t="e">
        <f>'Data Entry'!#REF!</f>
        <v>#REF!</v>
      </c>
      <c r="Z83" s="15" t="e">
        <f>'Data Entry'!#REF!</f>
        <v>#REF!</v>
      </c>
      <c r="AA83" s="15" t="e">
        <f>IF('Data Entry'!#REF!=-99,"",'Data Entry'!#REF!)</f>
        <v>#REF!</v>
      </c>
      <c r="AB83" s="15" t="e">
        <f>IF('Data Entry'!#REF!=-99,"",'Data Entry'!#REF!)</f>
        <v>#REF!</v>
      </c>
      <c r="AC83" s="15" t="e">
        <f>'Data Entry'!#REF!</f>
        <v>#REF!</v>
      </c>
    </row>
    <row r="84" spans="2:29" ht="13.8" customHeight="1" x14ac:dyDescent="0.25">
      <c r="B84" s="10" t="e">
        <f>'Data Entry'!#REF!</f>
        <v>#REF!</v>
      </c>
      <c r="C84" s="10" t="e">
        <f>'Data Entry'!#REF!</f>
        <v>#REF!</v>
      </c>
      <c r="D84" s="10" t="e">
        <f>'Data Entry'!#REF!</f>
        <v>#REF!</v>
      </c>
      <c r="E84" s="10" t="e">
        <f>'Data Entry'!#REF!</f>
        <v>#REF!</v>
      </c>
      <c r="F84" s="10" t="e">
        <f>'Data Entry'!#REF!</f>
        <v>#REF!</v>
      </c>
      <c r="G84" s="10" t="e">
        <f>'Data Entry'!#REF!</f>
        <v>#REF!</v>
      </c>
      <c r="H84" s="10" t="e">
        <f>'Data Entry'!#REF!</f>
        <v>#REF!</v>
      </c>
      <c r="I84" s="10" t="e">
        <f>'Data Entry'!#REF!</f>
        <v>#REF!</v>
      </c>
      <c r="J84" s="10" t="e">
        <f>'Data Entry'!#REF!</f>
        <v>#REF!</v>
      </c>
      <c r="K84" s="10" t="e">
        <f>'Data Entry'!#REF!</f>
        <v>#REF!</v>
      </c>
      <c r="L84" t="e">
        <f>'Data Entry'!#REF!</f>
        <v>#REF!</v>
      </c>
      <c r="M84" t="e">
        <f>'Data Entry'!#REF!</f>
        <v>#REF!</v>
      </c>
      <c r="N84" s="13" t="e">
        <f>'Data Entry'!#REF!</f>
        <v>#REF!</v>
      </c>
      <c r="O84" s="15" t="e">
        <f>'Data Entry'!#REF!</f>
        <v>#REF!</v>
      </c>
      <c r="P84" s="15" t="e">
        <f>'Data Entry'!#REF!</f>
        <v>#REF!</v>
      </c>
      <c r="Q84" s="15" t="e">
        <f>'Data Entry'!#REF!</f>
        <v>#REF!</v>
      </c>
      <c r="R84" s="15" t="e">
        <f>'Data Entry'!#REF!</f>
        <v>#REF!</v>
      </c>
      <c r="S84" s="15" t="e">
        <f>'Data Entry'!#REF!</f>
        <v>#REF!</v>
      </c>
      <c r="T84" s="15" t="e">
        <f>IF('Data Entry'!#REF!=-1,"",'Data Entry'!#REF!)</f>
        <v>#REF!</v>
      </c>
      <c r="U84" s="15" t="e">
        <f>IF('Data Entry'!#REF!=-1,"",'Data Entry'!#REF!)</f>
        <v>#REF!</v>
      </c>
      <c r="V84" s="15" t="e">
        <f>IF('Data Entry'!#REF!=-99,"",'Data Entry'!#REF!)</f>
        <v>#REF!</v>
      </c>
      <c r="W84" s="15" t="e">
        <f>IF('Data Entry'!#REF!=-99,"",'Data Entry'!#REF!)</f>
        <v>#REF!</v>
      </c>
      <c r="X84" s="15" t="e">
        <f>'Data Entry'!#REF!</f>
        <v>#REF!</v>
      </c>
      <c r="Y84" s="15" t="e">
        <f>'Data Entry'!#REF!</f>
        <v>#REF!</v>
      </c>
      <c r="Z84" s="15" t="e">
        <f>'Data Entry'!#REF!</f>
        <v>#REF!</v>
      </c>
      <c r="AA84" s="15" t="e">
        <f>IF('Data Entry'!#REF!=-99,"",'Data Entry'!#REF!)</f>
        <v>#REF!</v>
      </c>
      <c r="AB84" s="15" t="e">
        <f>IF('Data Entry'!#REF!=-99,"",'Data Entry'!#REF!)</f>
        <v>#REF!</v>
      </c>
      <c r="AC84" s="15" t="e">
        <f>'Data Entry'!#REF!</f>
        <v>#REF!</v>
      </c>
    </row>
    <row r="85" spans="2:29" ht="13.8" customHeight="1" x14ac:dyDescent="0.25">
      <c r="B85" s="10" t="e">
        <f>'Data Entry'!#REF!</f>
        <v>#REF!</v>
      </c>
      <c r="C85" s="10" t="e">
        <f>'Data Entry'!#REF!</f>
        <v>#REF!</v>
      </c>
      <c r="D85" s="10" t="e">
        <f>'Data Entry'!#REF!</f>
        <v>#REF!</v>
      </c>
      <c r="E85" s="10" t="e">
        <f>'Data Entry'!#REF!</f>
        <v>#REF!</v>
      </c>
      <c r="F85" s="10" t="e">
        <f>'Data Entry'!#REF!</f>
        <v>#REF!</v>
      </c>
      <c r="G85" s="10" t="e">
        <f>'Data Entry'!#REF!</f>
        <v>#REF!</v>
      </c>
      <c r="H85" s="10" t="e">
        <f>'Data Entry'!#REF!</f>
        <v>#REF!</v>
      </c>
      <c r="I85" s="10" t="e">
        <f>'Data Entry'!#REF!</f>
        <v>#REF!</v>
      </c>
      <c r="J85" s="10" t="e">
        <f>'Data Entry'!#REF!</f>
        <v>#REF!</v>
      </c>
      <c r="K85" s="10" t="e">
        <f>'Data Entry'!#REF!</f>
        <v>#REF!</v>
      </c>
      <c r="L85" t="e">
        <f>'Data Entry'!#REF!</f>
        <v>#REF!</v>
      </c>
      <c r="M85" t="e">
        <f>'Data Entry'!#REF!</f>
        <v>#REF!</v>
      </c>
      <c r="N85" s="13" t="e">
        <f>'Data Entry'!#REF!</f>
        <v>#REF!</v>
      </c>
      <c r="O85" s="15" t="e">
        <f>'Data Entry'!#REF!</f>
        <v>#REF!</v>
      </c>
      <c r="P85" s="15" t="e">
        <f>'Data Entry'!#REF!</f>
        <v>#REF!</v>
      </c>
      <c r="Q85" s="15" t="e">
        <f>'Data Entry'!#REF!</f>
        <v>#REF!</v>
      </c>
      <c r="R85" s="15" t="e">
        <f>'Data Entry'!#REF!</f>
        <v>#REF!</v>
      </c>
      <c r="S85" s="15" t="e">
        <f>'Data Entry'!#REF!</f>
        <v>#REF!</v>
      </c>
      <c r="T85" s="15" t="e">
        <f>IF('Data Entry'!#REF!=-1,"",'Data Entry'!#REF!)</f>
        <v>#REF!</v>
      </c>
      <c r="U85" s="15" t="e">
        <f>IF('Data Entry'!#REF!=-1,"",'Data Entry'!#REF!)</f>
        <v>#REF!</v>
      </c>
      <c r="V85" s="15" t="e">
        <f>IF('Data Entry'!#REF!=-99,"",'Data Entry'!#REF!)</f>
        <v>#REF!</v>
      </c>
      <c r="W85" s="15" t="e">
        <f>IF('Data Entry'!#REF!=-99,"",'Data Entry'!#REF!)</f>
        <v>#REF!</v>
      </c>
      <c r="X85" s="15" t="e">
        <f>'Data Entry'!#REF!</f>
        <v>#REF!</v>
      </c>
      <c r="Y85" s="15" t="e">
        <f>'Data Entry'!#REF!</f>
        <v>#REF!</v>
      </c>
      <c r="Z85" s="15" t="e">
        <f>'Data Entry'!#REF!</f>
        <v>#REF!</v>
      </c>
      <c r="AA85" s="15" t="e">
        <f>IF('Data Entry'!#REF!=-99,"",'Data Entry'!#REF!)</f>
        <v>#REF!</v>
      </c>
      <c r="AB85" s="15" t="e">
        <f>IF('Data Entry'!#REF!=-99,"",'Data Entry'!#REF!)</f>
        <v>#REF!</v>
      </c>
      <c r="AC85" s="15" t="e">
        <f>'Data Entry'!#REF!</f>
        <v>#REF!</v>
      </c>
    </row>
    <row r="86" spans="2:29" ht="13.8" customHeight="1" x14ac:dyDescent="0.25">
      <c r="B86" s="10" t="e">
        <f>'Data Entry'!#REF!</f>
        <v>#REF!</v>
      </c>
      <c r="C86" s="10" t="e">
        <f>'Data Entry'!#REF!</f>
        <v>#REF!</v>
      </c>
      <c r="D86" s="10" t="e">
        <f>'Data Entry'!#REF!</f>
        <v>#REF!</v>
      </c>
      <c r="E86" s="10" t="e">
        <f>'Data Entry'!#REF!</f>
        <v>#REF!</v>
      </c>
      <c r="F86" s="10" t="e">
        <f>'Data Entry'!#REF!</f>
        <v>#REF!</v>
      </c>
      <c r="G86" s="10" t="e">
        <f>'Data Entry'!#REF!</f>
        <v>#REF!</v>
      </c>
      <c r="H86" s="10" t="e">
        <f>'Data Entry'!#REF!</f>
        <v>#REF!</v>
      </c>
      <c r="I86" s="10" t="e">
        <f>'Data Entry'!#REF!</f>
        <v>#REF!</v>
      </c>
      <c r="J86" s="10" t="e">
        <f>'Data Entry'!#REF!</f>
        <v>#REF!</v>
      </c>
      <c r="K86" s="10" t="e">
        <f>'Data Entry'!#REF!</f>
        <v>#REF!</v>
      </c>
      <c r="L86" t="e">
        <f>'Data Entry'!#REF!</f>
        <v>#REF!</v>
      </c>
      <c r="M86" t="e">
        <f>'Data Entry'!#REF!</f>
        <v>#REF!</v>
      </c>
      <c r="N86" s="13" t="e">
        <f>'Data Entry'!#REF!</f>
        <v>#REF!</v>
      </c>
      <c r="O86" s="15" t="e">
        <f>'Data Entry'!#REF!</f>
        <v>#REF!</v>
      </c>
      <c r="P86" s="15" t="e">
        <f>'Data Entry'!#REF!</f>
        <v>#REF!</v>
      </c>
      <c r="Q86" s="15" t="e">
        <f>'Data Entry'!#REF!</f>
        <v>#REF!</v>
      </c>
      <c r="R86" s="15" t="e">
        <f>'Data Entry'!#REF!</f>
        <v>#REF!</v>
      </c>
      <c r="S86" s="15" t="e">
        <f>'Data Entry'!#REF!</f>
        <v>#REF!</v>
      </c>
      <c r="T86" s="15" t="e">
        <f>IF('Data Entry'!#REF!=-1,"",'Data Entry'!#REF!)</f>
        <v>#REF!</v>
      </c>
      <c r="U86" s="15" t="e">
        <f>IF('Data Entry'!#REF!=-1,"",'Data Entry'!#REF!)</f>
        <v>#REF!</v>
      </c>
      <c r="V86" s="15" t="e">
        <f>IF('Data Entry'!#REF!=-99,"",'Data Entry'!#REF!)</f>
        <v>#REF!</v>
      </c>
      <c r="W86" s="15" t="e">
        <f>IF('Data Entry'!#REF!=-99,"",'Data Entry'!#REF!)</f>
        <v>#REF!</v>
      </c>
      <c r="X86" s="15" t="e">
        <f>'Data Entry'!#REF!</f>
        <v>#REF!</v>
      </c>
      <c r="Y86" s="15" t="e">
        <f>'Data Entry'!#REF!</f>
        <v>#REF!</v>
      </c>
      <c r="Z86" s="15" t="e">
        <f>'Data Entry'!#REF!</f>
        <v>#REF!</v>
      </c>
      <c r="AA86" s="15" t="e">
        <f>IF('Data Entry'!#REF!=-99,"",'Data Entry'!#REF!)</f>
        <v>#REF!</v>
      </c>
      <c r="AB86" s="15" t="e">
        <f>IF('Data Entry'!#REF!=-99,"",'Data Entry'!#REF!)</f>
        <v>#REF!</v>
      </c>
      <c r="AC86" s="15" t="e">
        <f>'Data Entry'!#REF!</f>
        <v>#REF!</v>
      </c>
    </row>
    <row r="87" spans="2:29" ht="13.8" customHeight="1" x14ac:dyDescent="0.25">
      <c r="B87" s="10" t="e">
        <f>'Data Entry'!#REF!</f>
        <v>#REF!</v>
      </c>
      <c r="C87" s="10" t="e">
        <f>'Data Entry'!#REF!</f>
        <v>#REF!</v>
      </c>
      <c r="D87" s="10" t="e">
        <f>'Data Entry'!#REF!</f>
        <v>#REF!</v>
      </c>
      <c r="E87" s="10" t="e">
        <f>'Data Entry'!#REF!</f>
        <v>#REF!</v>
      </c>
      <c r="F87" s="10" t="e">
        <f>'Data Entry'!#REF!</f>
        <v>#REF!</v>
      </c>
      <c r="G87" s="10" t="e">
        <f>'Data Entry'!#REF!</f>
        <v>#REF!</v>
      </c>
      <c r="H87" s="10" t="e">
        <f>'Data Entry'!#REF!</f>
        <v>#REF!</v>
      </c>
      <c r="I87" s="10" t="e">
        <f>'Data Entry'!#REF!</f>
        <v>#REF!</v>
      </c>
      <c r="J87" s="10" t="e">
        <f>'Data Entry'!#REF!</f>
        <v>#REF!</v>
      </c>
      <c r="K87" s="10" t="e">
        <f>'Data Entry'!#REF!</f>
        <v>#REF!</v>
      </c>
      <c r="L87" t="e">
        <f>'Data Entry'!#REF!</f>
        <v>#REF!</v>
      </c>
      <c r="M87" t="e">
        <f>'Data Entry'!#REF!</f>
        <v>#REF!</v>
      </c>
      <c r="N87" s="13" t="e">
        <f>'Data Entry'!#REF!</f>
        <v>#REF!</v>
      </c>
      <c r="O87" s="15" t="e">
        <f>'Data Entry'!#REF!</f>
        <v>#REF!</v>
      </c>
      <c r="P87" s="15" t="e">
        <f>'Data Entry'!#REF!</f>
        <v>#REF!</v>
      </c>
      <c r="Q87" s="15" t="e">
        <f>'Data Entry'!#REF!</f>
        <v>#REF!</v>
      </c>
      <c r="R87" s="15" t="e">
        <f>'Data Entry'!#REF!</f>
        <v>#REF!</v>
      </c>
      <c r="S87" s="15" t="e">
        <f>'Data Entry'!#REF!</f>
        <v>#REF!</v>
      </c>
      <c r="T87" s="15" t="e">
        <f>IF('Data Entry'!#REF!=-1,"",'Data Entry'!#REF!)</f>
        <v>#REF!</v>
      </c>
      <c r="U87" s="15" t="e">
        <f>IF('Data Entry'!#REF!=-1,"",'Data Entry'!#REF!)</f>
        <v>#REF!</v>
      </c>
      <c r="V87" s="15" t="e">
        <f>IF('Data Entry'!#REF!=-99,"",'Data Entry'!#REF!)</f>
        <v>#REF!</v>
      </c>
      <c r="W87" s="15" t="e">
        <f>IF('Data Entry'!#REF!=-99,"",'Data Entry'!#REF!)</f>
        <v>#REF!</v>
      </c>
      <c r="X87" s="15" t="e">
        <f>'Data Entry'!#REF!</f>
        <v>#REF!</v>
      </c>
      <c r="Y87" s="15" t="e">
        <f>'Data Entry'!#REF!</f>
        <v>#REF!</v>
      </c>
      <c r="Z87" s="15" t="e">
        <f>'Data Entry'!#REF!</f>
        <v>#REF!</v>
      </c>
      <c r="AA87" s="15" t="e">
        <f>IF('Data Entry'!#REF!=-99,"",'Data Entry'!#REF!)</f>
        <v>#REF!</v>
      </c>
      <c r="AB87" s="15" t="e">
        <f>IF('Data Entry'!#REF!=-99,"",'Data Entry'!#REF!)</f>
        <v>#REF!</v>
      </c>
      <c r="AC87" s="15" t="e">
        <f>'Data Entry'!#REF!</f>
        <v>#REF!</v>
      </c>
    </row>
    <row r="88" spans="2:29" ht="13.8" customHeight="1" x14ac:dyDescent="0.25">
      <c r="B88" s="10" t="e">
        <f>'Data Entry'!#REF!</f>
        <v>#REF!</v>
      </c>
      <c r="C88" s="10" t="e">
        <f>'Data Entry'!#REF!</f>
        <v>#REF!</v>
      </c>
      <c r="D88" s="10" t="e">
        <f>'Data Entry'!#REF!</f>
        <v>#REF!</v>
      </c>
      <c r="E88" s="10" t="e">
        <f>'Data Entry'!#REF!</f>
        <v>#REF!</v>
      </c>
      <c r="F88" s="10" t="e">
        <f>'Data Entry'!#REF!</f>
        <v>#REF!</v>
      </c>
      <c r="G88" s="10" t="e">
        <f>'Data Entry'!#REF!</f>
        <v>#REF!</v>
      </c>
      <c r="H88" s="10" t="e">
        <f>'Data Entry'!#REF!</f>
        <v>#REF!</v>
      </c>
      <c r="I88" s="10" t="e">
        <f>'Data Entry'!#REF!</f>
        <v>#REF!</v>
      </c>
      <c r="J88" s="10" t="e">
        <f>'Data Entry'!#REF!</f>
        <v>#REF!</v>
      </c>
      <c r="K88" s="10" t="e">
        <f>'Data Entry'!#REF!</f>
        <v>#REF!</v>
      </c>
      <c r="L88" t="e">
        <f>'Data Entry'!#REF!</f>
        <v>#REF!</v>
      </c>
      <c r="M88" t="e">
        <f>'Data Entry'!#REF!</f>
        <v>#REF!</v>
      </c>
      <c r="N88" s="13" t="e">
        <f>'Data Entry'!#REF!</f>
        <v>#REF!</v>
      </c>
      <c r="O88" s="15" t="e">
        <f>'Data Entry'!#REF!</f>
        <v>#REF!</v>
      </c>
      <c r="P88" s="15" t="e">
        <f>'Data Entry'!#REF!</f>
        <v>#REF!</v>
      </c>
      <c r="Q88" s="15" t="e">
        <f>'Data Entry'!#REF!</f>
        <v>#REF!</v>
      </c>
      <c r="R88" s="15" t="e">
        <f>'Data Entry'!#REF!</f>
        <v>#REF!</v>
      </c>
      <c r="S88" s="15" t="e">
        <f>'Data Entry'!#REF!</f>
        <v>#REF!</v>
      </c>
      <c r="T88" s="15" t="e">
        <f>IF('Data Entry'!#REF!=-1,"",'Data Entry'!#REF!)</f>
        <v>#REF!</v>
      </c>
      <c r="U88" s="15" t="e">
        <f>IF('Data Entry'!#REF!=-1,"",'Data Entry'!#REF!)</f>
        <v>#REF!</v>
      </c>
      <c r="V88" s="15" t="e">
        <f>IF('Data Entry'!#REF!=-99,"",'Data Entry'!#REF!)</f>
        <v>#REF!</v>
      </c>
      <c r="W88" s="15" t="e">
        <f>IF('Data Entry'!#REF!=-99,"",'Data Entry'!#REF!)</f>
        <v>#REF!</v>
      </c>
      <c r="X88" s="15" t="e">
        <f>'Data Entry'!#REF!</f>
        <v>#REF!</v>
      </c>
      <c r="Y88" s="15" t="e">
        <f>'Data Entry'!#REF!</f>
        <v>#REF!</v>
      </c>
      <c r="Z88" s="15" t="e">
        <f>'Data Entry'!#REF!</f>
        <v>#REF!</v>
      </c>
      <c r="AA88" s="15" t="e">
        <f>IF('Data Entry'!#REF!=-99,"",'Data Entry'!#REF!)</f>
        <v>#REF!</v>
      </c>
      <c r="AB88" s="15" t="e">
        <f>IF('Data Entry'!#REF!=-99,"",'Data Entry'!#REF!)</f>
        <v>#REF!</v>
      </c>
      <c r="AC88" s="15" t="e">
        <f>'Data Entry'!#REF!</f>
        <v>#REF!</v>
      </c>
    </row>
    <row r="89" spans="2:29" ht="13.8" customHeight="1" x14ac:dyDescent="0.25">
      <c r="B89" s="10" t="e">
        <f>'Data Entry'!#REF!</f>
        <v>#REF!</v>
      </c>
      <c r="C89" s="10" t="e">
        <f>'Data Entry'!#REF!</f>
        <v>#REF!</v>
      </c>
      <c r="D89" s="10" t="e">
        <f>'Data Entry'!#REF!</f>
        <v>#REF!</v>
      </c>
      <c r="E89" s="10" t="e">
        <f>'Data Entry'!#REF!</f>
        <v>#REF!</v>
      </c>
      <c r="F89" s="10" t="e">
        <f>'Data Entry'!#REF!</f>
        <v>#REF!</v>
      </c>
      <c r="G89" s="10" t="e">
        <f>'Data Entry'!#REF!</f>
        <v>#REF!</v>
      </c>
      <c r="H89" s="10" t="e">
        <f>'Data Entry'!#REF!</f>
        <v>#REF!</v>
      </c>
      <c r="I89" s="10" t="e">
        <f>'Data Entry'!#REF!</f>
        <v>#REF!</v>
      </c>
      <c r="J89" s="10" t="e">
        <f>'Data Entry'!#REF!</f>
        <v>#REF!</v>
      </c>
      <c r="K89" s="10" t="e">
        <f>'Data Entry'!#REF!</f>
        <v>#REF!</v>
      </c>
      <c r="L89" t="e">
        <f>'Data Entry'!#REF!</f>
        <v>#REF!</v>
      </c>
      <c r="M89" t="e">
        <f>'Data Entry'!#REF!</f>
        <v>#REF!</v>
      </c>
      <c r="N89" s="13" t="e">
        <f>'Data Entry'!#REF!</f>
        <v>#REF!</v>
      </c>
      <c r="O89" s="15" t="e">
        <f>'Data Entry'!#REF!</f>
        <v>#REF!</v>
      </c>
      <c r="P89" s="15" t="e">
        <f>'Data Entry'!#REF!</f>
        <v>#REF!</v>
      </c>
      <c r="Q89" s="15" t="e">
        <f>'Data Entry'!#REF!</f>
        <v>#REF!</v>
      </c>
      <c r="R89" s="15" t="e">
        <f>'Data Entry'!#REF!</f>
        <v>#REF!</v>
      </c>
      <c r="S89" s="15" t="e">
        <f>'Data Entry'!#REF!</f>
        <v>#REF!</v>
      </c>
      <c r="T89" s="15" t="e">
        <f>IF('Data Entry'!#REF!=-1,"",'Data Entry'!#REF!)</f>
        <v>#REF!</v>
      </c>
      <c r="U89" s="15" t="e">
        <f>IF('Data Entry'!#REF!=-1,"",'Data Entry'!#REF!)</f>
        <v>#REF!</v>
      </c>
      <c r="V89" s="15" t="e">
        <f>IF('Data Entry'!#REF!=-99,"",'Data Entry'!#REF!)</f>
        <v>#REF!</v>
      </c>
      <c r="W89" s="15" t="e">
        <f>IF('Data Entry'!#REF!=-99,"",'Data Entry'!#REF!)</f>
        <v>#REF!</v>
      </c>
      <c r="X89" s="15" t="e">
        <f>'Data Entry'!#REF!</f>
        <v>#REF!</v>
      </c>
      <c r="Y89" s="15" t="e">
        <f>'Data Entry'!#REF!</f>
        <v>#REF!</v>
      </c>
      <c r="Z89" s="15" t="e">
        <f>'Data Entry'!#REF!</f>
        <v>#REF!</v>
      </c>
      <c r="AA89" s="15" t="e">
        <f>IF('Data Entry'!#REF!=-99,"",'Data Entry'!#REF!)</f>
        <v>#REF!</v>
      </c>
      <c r="AB89" s="15" t="e">
        <f>IF('Data Entry'!#REF!=-99,"",'Data Entry'!#REF!)</f>
        <v>#REF!</v>
      </c>
      <c r="AC89" s="15" t="e">
        <f>'Data Entry'!#REF!</f>
        <v>#REF!</v>
      </c>
    </row>
    <row r="90" spans="2:29" ht="13.8" customHeight="1" x14ac:dyDescent="0.25">
      <c r="B90" s="10" t="e">
        <f>'Data Entry'!#REF!</f>
        <v>#REF!</v>
      </c>
      <c r="C90" s="10" t="e">
        <f>'Data Entry'!#REF!</f>
        <v>#REF!</v>
      </c>
      <c r="D90" s="10" t="e">
        <f>'Data Entry'!#REF!</f>
        <v>#REF!</v>
      </c>
      <c r="E90" s="10" t="e">
        <f>'Data Entry'!#REF!</f>
        <v>#REF!</v>
      </c>
      <c r="F90" s="10" t="e">
        <f>'Data Entry'!#REF!</f>
        <v>#REF!</v>
      </c>
      <c r="G90" s="10" t="e">
        <f>'Data Entry'!#REF!</f>
        <v>#REF!</v>
      </c>
      <c r="H90" s="10" t="e">
        <f>'Data Entry'!#REF!</f>
        <v>#REF!</v>
      </c>
      <c r="I90" s="10" t="e">
        <f>'Data Entry'!#REF!</f>
        <v>#REF!</v>
      </c>
      <c r="J90" s="10" t="e">
        <f>'Data Entry'!#REF!</f>
        <v>#REF!</v>
      </c>
      <c r="K90" s="10" t="e">
        <f>'Data Entry'!#REF!</f>
        <v>#REF!</v>
      </c>
      <c r="L90" t="e">
        <f>'Data Entry'!#REF!</f>
        <v>#REF!</v>
      </c>
      <c r="M90" t="e">
        <f>'Data Entry'!#REF!</f>
        <v>#REF!</v>
      </c>
      <c r="N90" s="13" t="e">
        <f>'Data Entry'!#REF!</f>
        <v>#REF!</v>
      </c>
      <c r="O90" s="15" t="e">
        <f>'Data Entry'!#REF!</f>
        <v>#REF!</v>
      </c>
      <c r="P90" s="15" t="e">
        <f>'Data Entry'!#REF!</f>
        <v>#REF!</v>
      </c>
      <c r="Q90" s="15" t="e">
        <f>'Data Entry'!#REF!</f>
        <v>#REF!</v>
      </c>
      <c r="R90" s="15" t="e">
        <f>'Data Entry'!#REF!</f>
        <v>#REF!</v>
      </c>
      <c r="S90" s="15" t="e">
        <f>'Data Entry'!#REF!</f>
        <v>#REF!</v>
      </c>
      <c r="T90" s="15" t="e">
        <f>IF('Data Entry'!#REF!=-1,"",'Data Entry'!#REF!)</f>
        <v>#REF!</v>
      </c>
      <c r="U90" s="15" t="e">
        <f>IF('Data Entry'!#REF!=-1,"",'Data Entry'!#REF!)</f>
        <v>#REF!</v>
      </c>
      <c r="V90" s="15" t="e">
        <f>IF('Data Entry'!#REF!=-99,"",'Data Entry'!#REF!)</f>
        <v>#REF!</v>
      </c>
      <c r="W90" s="15" t="e">
        <f>IF('Data Entry'!#REF!=-99,"",'Data Entry'!#REF!)</f>
        <v>#REF!</v>
      </c>
      <c r="X90" s="15" t="e">
        <f>'Data Entry'!#REF!</f>
        <v>#REF!</v>
      </c>
      <c r="Y90" s="15" t="e">
        <f>'Data Entry'!#REF!</f>
        <v>#REF!</v>
      </c>
      <c r="Z90" s="15" t="e">
        <f>'Data Entry'!#REF!</f>
        <v>#REF!</v>
      </c>
      <c r="AA90" s="15" t="e">
        <f>IF('Data Entry'!#REF!=-99,"",'Data Entry'!#REF!)</f>
        <v>#REF!</v>
      </c>
      <c r="AB90" s="15" t="e">
        <f>IF('Data Entry'!#REF!=-99,"",'Data Entry'!#REF!)</f>
        <v>#REF!</v>
      </c>
      <c r="AC90" s="15" t="e">
        <f>'Data Entry'!#REF!</f>
        <v>#REF!</v>
      </c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Patson Saner</cp:lastModifiedBy>
  <cp:lastPrinted>2005-02-04T16:09:31Z</cp:lastPrinted>
  <dcterms:created xsi:type="dcterms:W3CDTF">2003-07-24T16:32:36Z</dcterms:created>
  <dcterms:modified xsi:type="dcterms:W3CDTF">2023-03-03T13:31:54Z</dcterms:modified>
</cp:coreProperties>
</file>